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Obračuni\Obračun 2025\PBRAČUN 1-12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E335" i="9" s="1"/>
  <c r="B335" i="9" s="1"/>
  <c r="G335" i="9"/>
  <c r="F335" i="9"/>
  <c r="F334" i="9"/>
  <c r="H333" i="9"/>
  <c r="G333" i="9"/>
  <c r="F333" i="9"/>
  <c r="E333" i="9"/>
  <c r="B333" i="9"/>
  <c r="H332" i="9"/>
  <c r="G332" i="9"/>
  <c r="F332" i="9"/>
  <c r="E332" i="9"/>
  <c r="B332" i="9"/>
  <c r="H331" i="9"/>
  <c r="G331" i="9"/>
  <c r="F331" i="9"/>
  <c r="E331" i="9"/>
  <c r="B331" i="9"/>
  <c r="H330" i="9"/>
  <c r="G330" i="9"/>
  <c r="F330" i="9"/>
  <c r="E330" i="9"/>
  <c r="B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c r="H320" i="9"/>
  <c r="G320" i="9"/>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F24" i="9"/>
  <c r="F4" i="9"/>
  <c r="O3" i="9"/>
  <c r="G296" i="9" s="1"/>
  <c r="E296" i="9" s="1"/>
  <c r="I3" i="9"/>
  <c r="H3" i="9"/>
  <c r="G3" i="9"/>
  <c r="D104" i="8"/>
  <c r="I41" i="3" s="1"/>
  <c r="D97" i="8"/>
  <c r="D92" i="8"/>
  <c r="D87" i="8"/>
  <c r="D82" i="8"/>
  <c r="D77" i="8"/>
  <c r="D72" i="8"/>
  <c r="D67" i="8"/>
  <c r="D62" i="8"/>
  <c r="D57" i="8"/>
  <c r="D52" i="8"/>
  <c r="D51" i="8"/>
  <c r="D46" i="8"/>
  <c r="D45" i="8"/>
  <c r="D37" i="8"/>
  <c r="D27" i="8"/>
  <c r="D25" i="8" s="1"/>
  <c r="C1602" i="1" s="1"/>
  <c r="H1602" i="1" s="1"/>
  <c r="D18" i="8"/>
  <c r="D8" i="8"/>
  <c r="D6" i="8" s="1"/>
  <c r="C1583" i="1" s="1"/>
  <c r="H1583" i="1" s="1"/>
  <c r="E44" i="7"/>
  <c r="D1577" i="1" s="1"/>
  <c r="D44" i="7"/>
  <c r="C1577" i="1" s="1"/>
  <c r="E39" i="7"/>
  <c r="D1572" i="1" s="1"/>
  <c r="D39" i="7"/>
  <c r="E30" i="7"/>
  <c r="D1563" i="1" s="1"/>
  <c r="D30" i="7"/>
  <c r="E23" i="7"/>
  <c r="D23" i="7"/>
  <c r="C1556" i="1" s="1"/>
  <c r="E14" i="7"/>
  <c r="D1547" i="1" s="1"/>
  <c r="D14" i="7"/>
  <c r="C1547"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177" i="5"/>
  <c r="D177" i="5"/>
  <c r="F177"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E69" i="5" s="1"/>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D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3" i="5" s="1"/>
  <c r="D12" i="5"/>
  <c r="F11" i="5"/>
  <c r="F10" i="5"/>
  <c r="F9" i="5"/>
  <c r="E8" i="5"/>
  <c r="D8" i="5"/>
  <c r="F8" i="5" s="1"/>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535" i="4"/>
  <c r="D640" i="4" s="1"/>
  <c r="F640"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D639" i="4" s="1"/>
  <c r="F639" i="4" s="1"/>
  <c r="E428" i="4"/>
  <c r="D428" i="4"/>
  <c r="F428" i="4" s="1"/>
  <c r="E427" i="4"/>
  <c r="D422" i="1" s="1"/>
  <c r="D427" i="4"/>
  <c r="D648" i="4" s="1"/>
  <c r="F648" i="4" s="1"/>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E418" i="4" s="1"/>
  <c r="D360" i="4"/>
  <c r="D418" i="4" s="1"/>
  <c r="F418"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D417" i="4" s="1"/>
  <c r="F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D299" i="4" s="1"/>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D6" i="4"/>
  <c r="G41" i="3"/>
  <c r="B41" i="3"/>
  <c r="I40" i="3"/>
  <c r="G40" i="3"/>
  <c r="B40" i="3"/>
  <c r="G39" i="3"/>
  <c r="B39" i="3"/>
  <c r="H38" i="3"/>
  <c r="G38" i="3"/>
  <c r="B38" i="3"/>
  <c r="I36" i="3"/>
  <c r="H36" i="3"/>
  <c r="G36" i="3"/>
  <c r="B36" i="3"/>
  <c r="G35" i="3"/>
  <c r="B35" i="3"/>
  <c r="G34" i="3"/>
  <c r="B34" i="3"/>
  <c r="G33" i="3"/>
  <c r="B33" i="3"/>
  <c r="G31" i="3"/>
  <c r="B31" i="3"/>
  <c r="H30" i="3"/>
  <c r="G30" i="3"/>
  <c r="B30" i="3"/>
  <c r="I29" i="3"/>
  <c r="H29" i="3"/>
  <c r="G29" i="3"/>
  <c r="B29" i="3"/>
  <c r="I28" i="3"/>
  <c r="H28" i="3"/>
  <c r="G28" i="3"/>
  <c r="B28" i="3"/>
  <c r="I27" i="3"/>
  <c r="H27" i="3"/>
  <c r="G27" i="3"/>
  <c r="B27" i="3"/>
  <c r="G25" i="3"/>
  <c r="B25" i="3"/>
  <c r="I24" i="3"/>
  <c r="H24" i="3"/>
  <c r="G24" i="3"/>
  <c r="B24" i="3"/>
  <c r="H23" i="3"/>
  <c r="G23" i="3"/>
  <c r="B23" i="3"/>
  <c r="H22" i="3"/>
  <c r="G22" i="3"/>
  <c r="B22" i="3"/>
  <c r="G20" i="3"/>
  <c r="B20" i="3"/>
  <c r="G19" i="3"/>
  <c r="B19" i="3"/>
  <c r="I18" i="3"/>
  <c r="H18" i="3"/>
  <c r="G18" i="3"/>
  <c r="B18" i="3"/>
  <c r="H17"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J1578" i="1" s="1"/>
  <c r="D1576" i="1"/>
  <c r="C1576" i="1"/>
  <c r="J1576" i="1" s="1"/>
  <c r="D1575" i="1"/>
  <c r="C1575" i="1"/>
  <c r="D1574" i="1"/>
  <c r="C1574" i="1"/>
  <c r="D1573" i="1"/>
  <c r="C1573" i="1"/>
  <c r="J1573" i="1" s="1"/>
  <c r="D1570" i="1"/>
  <c r="C1570" i="1"/>
  <c r="J1570" i="1" s="1"/>
  <c r="D1569" i="1"/>
  <c r="C1569" i="1"/>
  <c r="D1568" i="1"/>
  <c r="C1568" i="1"/>
  <c r="J1568" i="1" s="1"/>
  <c r="D1567" i="1"/>
  <c r="C1567" i="1"/>
  <c r="J1567" i="1" s="1"/>
  <c r="D1566" i="1"/>
  <c r="C1566" i="1"/>
  <c r="J1566" i="1" s="1"/>
  <c r="D1565" i="1"/>
  <c r="C1565" i="1"/>
  <c r="J1565" i="1" s="1"/>
  <c r="D1564" i="1"/>
  <c r="C1564" i="1"/>
  <c r="J1564" i="1" s="1"/>
  <c r="C1563" i="1"/>
  <c r="D1562" i="1"/>
  <c r="C1562" i="1"/>
  <c r="J1562" i="1" s="1"/>
  <c r="D1561" i="1"/>
  <c r="C1561" i="1"/>
  <c r="D1560" i="1"/>
  <c r="C1560" i="1"/>
  <c r="J1560" i="1" s="1"/>
  <c r="D1559" i="1"/>
  <c r="C1559" i="1"/>
  <c r="J1559" i="1" s="1"/>
  <c r="D1558" i="1"/>
  <c r="C1558" i="1"/>
  <c r="J1558" i="1" s="1"/>
  <c r="D1557" i="1"/>
  <c r="C1557" i="1"/>
  <c r="J1557"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6" i="1"/>
  <c r="C1546" i="1"/>
  <c r="J1546" i="1" s="1"/>
  <c r="D1545" i="1"/>
  <c r="C1545" i="1"/>
  <c r="D1544" i="1"/>
  <c r="C1544" i="1"/>
  <c r="D1543" i="1"/>
  <c r="C1543" i="1"/>
  <c r="J1543" i="1" s="1"/>
  <c r="D1542" i="1"/>
  <c r="C1542" i="1"/>
  <c r="D1541" i="1"/>
  <c r="C1541" i="1"/>
  <c r="C1540"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C1264" i="1"/>
  <c r="D1263" i="1"/>
  <c r="C1263" i="1"/>
  <c r="D1262" i="1"/>
  <c r="C1262" i="1"/>
  <c r="D1261" i="1"/>
  <c r="C1261" i="1"/>
  <c r="H1261" i="1" s="1"/>
  <c r="C1260" i="1"/>
  <c r="C1259" i="1"/>
  <c r="D1258" i="1"/>
  <c r="C1258" i="1"/>
  <c r="H1258" i="1" s="1"/>
  <c r="D1257" i="1"/>
  <c r="C1257" i="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C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D1013" i="1"/>
  <c r="C1013" i="1"/>
  <c r="H1013" i="1" s="1"/>
  <c r="C1012" i="1"/>
  <c r="C1011"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H649" i="1" s="1"/>
  <c r="D648" i="1"/>
  <c r="C648" i="1"/>
  <c r="H648" i="1" s="1"/>
  <c r="D647" i="1"/>
  <c r="C647" i="1"/>
  <c r="D646" i="1"/>
  <c r="C646" i="1"/>
  <c r="H646" i="1" s="1"/>
  <c r="D645" i="1"/>
  <c r="C645" i="1"/>
  <c r="H645" i="1" s="1"/>
  <c r="C642" i="1"/>
  <c r="C641" i="1"/>
  <c r="D636" i="1"/>
  <c r="C636" i="1"/>
  <c r="H636" i="1" s="1"/>
  <c r="D635" i="1"/>
  <c r="C635" i="1"/>
  <c r="H635" i="1" s="1"/>
  <c r="D634" i="1"/>
  <c r="C634" i="1"/>
  <c r="H634" i="1" s="1"/>
  <c r="D633" i="1"/>
  <c r="C633" i="1"/>
  <c r="H633"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C422" i="1"/>
  <c r="D421" i="1"/>
  <c r="C421" i="1"/>
  <c r="D416" i="1"/>
  <c r="C416" i="1"/>
  <c r="H416" i="1" s="1"/>
  <c r="D415" i="1"/>
  <c r="C415" i="1"/>
  <c r="H415" i="1" s="1"/>
  <c r="D414" i="1"/>
  <c r="C414" i="1"/>
  <c r="D413" i="1"/>
  <c r="C413" i="1"/>
  <c r="H413" i="1" s="1"/>
  <c r="D412" i="1"/>
  <c r="C412" i="1"/>
  <c r="H412"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D301" i="1"/>
  <c r="C301" i="1"/>
  <c r="D300" i="1"/>
  <c r="C300" i="1"/>
  <c r="H300" i="1" s="1"/>
  <c r="D299" i="1"/>
  <c r="C299" i="1"/>
  <c r="D298" i="1"/>
  <c r="C298" i="1"/>
  <c r="H298"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C131"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H1257" i="1" l="1"/>
  <c r="H1256" i="1"/>
  <c r="H1033" i="1"/>
  <c r="D1017" i="1"/>
  <c r="G1017" i="1" s="1"/>
  <c r="E7" i="5"/>
  <c r="F7" i="5" s="1"/>
  <c r="D1024" i="1"/>
  <c r="H1024" i="1" s="1"/>
  <c r="F12" i="5"/>
  <c r="H1025" i="1"/>
  <c r="F19" i="5"/>
  <c r="E324" i="9"/>
  <c r="B324" i="9" s="1"/>
  <c r="E312" i="9"/>
  <c r="B312" i="9" s="1"/>
  <c r="E327" i="9"/>
  <c r="B327" i="9" s="1"/>
  <c r="E329" i="9"/>
  <c r="B329" i="9" s="1"/>
  <c r="H1389" i="1"/>
  <c r="H1152" i="1"/>
  <c r="D1152" i="1"/>
  <c r="G1152" i="1" s="1"/>
  <c r="I23" i="3"/>
  <c r="D1074" i="1"/>
  <c r="G1074" i="1" s="1"/>
  <c r="H1074" i="1"/>
  <c r="H1153" i="1"/>
  <c r="F69" i="5"/>
  <c r="H1305" i="1"/>
  <c r="F656" i="4"/>
  <c r="H647" i="1"/>
  <c r="C1278" i="1"/>
  <c r="H1278" i="1" s="1"/>
  <c r="D251" i="5"/>
  <c r="E336" i="9"/>
  <c r="B336" i="9" s="1"/>
  <c r="H1263" i="1"/>
  <c r="H1260" i="1"/>
  <c r="H1264" i="1"/>
  <c r="E255" i="5"/>
  <c r="E251" i="5" s="1"/>
  <c r="H1265" i="1"/>
  <c r="F260" i="5"/>
  <c r="H1262" i="1"/>
  <c r="F256" i="5"/>
  <c r="J1545" i="1"/>
  <c r="H1577" i="1"/>
  <c r="J1575" i="1"/>
  <c r="D38" i="7"/>
  <c r="H35" i="3" s="1"/>
  <c r="C1572" i="1"/>
  <c r="J1574" i="1"/>
  <c r="H1572" i="1"/>
  <c r="E38" i="7"/>
  <c r="J1569" i="1"/>
  <c r="E22" i="7"/>
  <c r="I34" i="3" s="1"/>
  <c r="H1563" i="1"/>
  <c r="J1561" i="1"/>
  <c r="D1556" i="1"/>
  <c r="H1556" i="1"/>
  <c r="D22" i="7"/>
  <c r="E6" i="7"/>
  <c r="D1539" i="1" s="1"/>
  <c r="D6" i="7"/>
  <c r="J1547" i="1"/>
  <c r="J1544" i="1"/>
  <c r="J1542" i="1"/>
  <c r="D1540" i="1"/>
  <c r="H1540" i="1" s="1"/>
  <c r="J1541" i="1"/>
  <c r="E141" i="6"/>
  <c r="H1514" i="1"/>
  <c r="H133" i="1"/>
  <c r="E6" i="4"/>
  <c r="D130" i="1"/>
  <c r="H130" i="1" s="1"/>
  <c r="D131" i="1"/>
  <c r="G131" i="1" s="1"/>
  <c r="F134" i="4"/>
  <c r="H132" i="1"/>
  <c r="F135" i="4"/>
  <c r="E37" i="9"/>
  <c r="B37" i="9" s="1"/>
  <c r="F236" i="9"/>
  <c r="B236" i="9" s="1"/>
  <c r="E307" i="9"/>
  <c r="B307" i="9" s="1"/>
  <c r="E311" i="9"/>
  <c r="B311" i="9" s="1"/>
  <c r="E326" i="9"/>
  <c r="B326" i="9" s="1"/>
  <c r="E31" i="9"/>
  <c r="B31" i="9" s="1"/>
  <c r="E36" i="9"/>
  <c r="B36" i="9" s="1"/>
  <c r="E322" i="9"/>
  <c r="B322" i="9" s="1"/>
  <c r="E320" i="9"/>
  <c r="B320" i="9" s="1"/>
  <c r="H653" i="1"/>
  <c r="H651" i="1"/>
  <c r="B296" i="9"/>
  <c r="H302" i="1"/>
  <c r="H301" i="1"/>
  <c r="H299" i="1"/>
  <c r="H423" i="1"/>
  <c r="E647" i="4"/>
  <c r="D641" i="1" s="1"/>
  <c r="H641" i="1" s="1"/>
  <c r="H422" i="1"/>
  <c r="H414" i="1"/>
  <c r="H421" i="1"/>
  <c r="E648" i="4"/>
  <c r="D642" i="1" s="1"/>
  <c r="H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D423" i="4"/>
  <c r="D301" i="4"/>
  <c r="F299" i="4"/>
  <c r="E423" i="4"/>
  <c r="E301" i="4"/>
  <c r="D297" i="1" s="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D422" i="4"/>
  <c r="E422" i="4"/>
  <c r="E300" i="4"/>
  <c r="D296" i="1" s="1"/>
  <c r="F6" i="4"/>
  <c r="F152" i="4"/>
  <c r="H24" i="9"/>
  <c r="G24" i="9"/>
  <c r="F153" i="4"/>
  <c r="D300" i="4"/>
  <c r="F308" i="4"/>
  <c r="F360" i="4"/>
  <c r="F426" i="4"/>
  <c r="F427" i="4"/>
  <c r="F430" i="4"/>
  <c r="F535" i="4"/>
  <c r="F607" i="4"/>
  <c r="F89" i="5"/>
  <c r="G316" i="9"/>
  <c r="G315" i="9"/>
  <c r="H316" i="9"/>
  <c r="H315" i="9"/>
  <c r="F150" i="5"/>
  <c r="F178" i="5"/>
  <c r="F197" i="5"/>
  <c r="F203" i="5"/>
  <c r="F219" i="5"/>
  <c r="F5" i="6"/>
  <c r="D141" i="6"/>
  <c r="D44" i="8"/>
  <c r="H19" i="9" s="1"/>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20" i="9"/>
  <c r="H20" i="9"/>
  <c r="G174" i="9"/>
  <c r="E174" i="9" s="1"/>
  <c r="B174" i="9" s="1"/>
  <c r="H1017" i="1" l="1"/>
  <c r="E6" i="5"/>
  <c r="D1011" i="1" s="1"/>
  <c r="G1011" i="1" s="1"/>
  <c r="G1024" i="1"/>
  <c r="I22" i="3"/>
  <c r="D1012" i="1"/>
  <c r="H25" i="3"/>
  <c r="C1255" i="1"/>
  <c r="D176" i="5"/>
  <c r="F251" i="5"/>
  <c r="F255" i="5"/>
  <c r="D1259" i="1"/>
  <c r="G1259" i="1" s="1"/>
  <c r="E176" i="5"/>
  <c r="I25" i="3"/>
  <c r="D1255" i="1"/>
  <c r="C1571" i="1"/>
  <c r="I35" i="3"/>
  <c r="D1571" i="1"/>
  <c r="D1555" i="1"/>
  <c r="D5" i="7"/>
  <c r="C1538" i="1" s="1"/>
  <c r="H34" i="3"/>
  <c r="C1555" i="1"/>
  <c r="E5" i="7"/>
  <c r="C1539" i="1"/>
  <c r="G1539" i="1" s="1"/>
  <c r="H1539" i="1"/>
  <c r="G1540" i="1"/>
  <c r="I31" i="3"/>
  <c r="D1537" i="1"/>
  <c r="G641" i="1"/>
  <c r="H131" i="1"/>
  <c r="D2" i="1"/>
  <c r="I17" i="3"/>
  <c r="B207" i="9"/>
  <c r="E24" i="9"/>
  <c r="G642" i="1"/>
  <c r="F647" i="4"/>
  <c r="E20" i="9"/>
  <c r="B20" i="9" s="1"/>
  <c r="K1481" i="9"/>
  <c r="G344" i="9"/>
  <c r="E344" i="9" s="1"/>
  <c r="B344" i="9" s="1"/>
  <c r="I39" i="3"/>
  <c r="C1621" i="1"/>
  <c r="G343" i="9"/>
  <c r="E343" i="9" s="1"/>
  <c r="F141" i="6"/>
  <c r="H31" i="3"/>
  <c r="C1537" i="1"/>
  <c r="G348" i="9"/>
  <c r="E348" i="9" s="1"/>
  <c r="E315" i="9"/>
  <c r="B315" i="9" s="1"/>
  <c r="E316" i="9"/>
  <c r="B316" i="9" s="1"/>
  <c r="F300" i="4"/>
  <c r="C296" i="1"/>
  <c r="B24" i="9"/>
  <c r="E643" i="4"/>
  <c r="E424" i="4"/>
  <c r="D419" i="1" s="1"/>
  <c r="D417" i="1"/>
  <c r="D643" i="4"/>
  <c r="D424" i="4"/>
  <c r="F422" i="4"/>
  <c r="C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F301" i="4"/>
  <c r="C297" i="1"/>
  <c r="D644" i="4"/>
  <c r="D425" i="4"/>
  <c r="F423" i="4"/>
  <c r="C418" i="1"/>
  <c r="F6" i="5" l="1"/>
  <c r="H1011" i="1"/>
  <c r="H1012" i="1"/>
  <c r="G1012" i="1"/>
  <c r="G346" i="9"/>
  <c r="E346" i="9" s="1"/>
  <c r="B346" i="9" s="1"/>
  <c r="H1259" i="1"/>
  <c r="C1180" i="1"/>
  <c r="G299" i="9"/>
  <c r="H1255" i="1"/>
  <c r="G1255" i="1"/>
  <c r="D1180" i="1"/>
  <c r="H299" i="9"/>
  <c r="F176" i="5"/>
  <c r="G306" i="9"/>
  <c r="E306" i="9" s="1"/>
  <c r="B306" i="9" s="1"/>
  <c r="H1571" i="1"/>
  <c r="G1571" i="1"/>
  <c r="D1538" i="1"/>
  <c r="I33" i="3"/>
  <c r="H33" i="3"/>
  <c r="H1555" i="1"/>
  <c r="G1555" i="1"/>
  <c r="G1538" i="1"/>
  <c r="H1538" i="1"/>
  <c r="H2" i="1"/>
  <c r="G2" i="1"/>
  <c r="H418" i="1"/>
  <c r="G418" i="1"/>
  <c r="F425" i="4"/>
  <c r="C420" i="1"/>
  <c r="D646" i="4"/>
  <c r="F644" i="4"/>
  <c r="C638" i="1"/>
  <c r="H297" i="1"/>
  <c r="G297" i="1"/>
  <c r="E646" i="4"/>
  <c r="D638" i="1"/>
  <c r="H417" i="1"/>
  <c r="G417" i="1"/>
  <c r="F424" i="4"/>
  <c r="C419" i="1"/>
  <c r="D645" i="4"/>
  <c r="F643" i="4"/>
  <c r="C637" i="1"/>
  <c r="E645" i="4"/>
  <c r="D637" i="1"/>
  <c r="H296" i="1"/>
  <c r="G296" i="1"/>
  <c r="B348" i="9"/>
  <c r="E347" i="9"/>
  <c r="H1537" i="1"/>
  <c r="G1537" i="1"/>
  <c r="H9" i="3"/>
  <c r="B343" i="9"/>
  <c r="E342" i="9"/>
  <c r="H1621" i="1"/>
  <c r="G1621" i="1"/>
  <c r="H11" i="3"/>
  <c r="E345" i="9" l="1"/>
  <c r="I10" i="3" s="1"/>
  <c r="E299" i="9"/>
  <c r="B299" i="9" s="1"/>
  <c r="H1180" i="1"/>
  <c r="H8" i="3"/>
  <c r="M3" i="9" s="1"/>
  <c r="G1180" i="1"/>
  <c r="N3" i="9"/>
  <c r="I11" i="3"/>
  <c r="K3" i="9"/>
  <c r="I9" i="3"/>
  <c r="E649" i="4"/>
  <c r="D639" i="1"/>
  <c r="H637" i="1"/>
  <c r="G637" i="1"/>
  <c r="D649" i="4"/>
  <c r="F645" i="4"/>
  <c r="C639" i="1"/>
  <c r="H419" i="1"/>
  <c r="G419" i="1"/>
  <c r="E650" i="4"/>
  <c r="D640" i="1"/>
  <c r="H638" i="1"/>
  <c r="G638" i="1"/>
  <c r="D650" i="4"/>
  <c r="F646" i="4"/>
  <c r="C640" i="1"/>
  <c r="H420" i="1"/>
  <c r="G420" i="1"/>
  <c r="H334" i="9" l="1"/>
  <c r="G334" i="9"/>
  <c r="H640" i="1"/>
  <c r="G640" i="1"/>
  <c r="F650" i="4"/>
  <c r="H20" i="3"/>
  <c r="C644" i="1"/>
  <c r="I20" i="3"/>
  <c r="D644" i="1"/>
  <c r="G297" i="9"/>
  <c r="E297" i="9" s="1"/>
  <c r="B297" i="9" s="1"/>
  <c r="H639" i="1"/>
  <c r="G639" i="1"/>
  <c r="F649" i="4"/>
  <c r="H19" i="3"/>
  <c r="C643" i="1"/>
  <c r="I19" i="3"/>
  <c r="D643" i="1"/>
  <c r="E334" i="9" l="1"/>
  <c r="E298" i="9" s="1"/>
  <c r="I8" i="3" s="1"/>
  <c r="H643" i="1"/>
  <c r="G643" i="1"/>
  <c r="H7" i="3"/>
  <c r="H644" i="1"/>
  <c r="G644" i="1"/>
  <c r="B334" i="9" l="1"/>
  <c r="J3" i="9"/>
  <c r="H295" i="9" l="1"/>
  <c r="G295" i="9"/>
  <c r="L293" i="9"/>
  <c r="F293" i="9" s="1"/>
  <c r="H18" i="9"/>
  <c r="G18" i="9"/>
  <c r="H22"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M16" i="9"/>
  <c r="G17" i="9"/>
  <c r="H17" i="9"/>
  <c r="I17" i="9"/>
  <c r="J17" i="9"/>
  <c r="G21" i="9"/>
  <c r="H21" i="9"/>
  <c r="G22" i="9"/>
  <c r="E295" i="9" l="1"/>
  <c r="B295" i="9" s="1"/>
  <c r="E22" i="9"/>
  <c r="B22" i="9" s="1"/>
  <c r="E18" i="9"/>
  <c r="B18" i="9" s="1"/>
  <c r="E21" i="9"/>
  <c r="B21" i="9" s="1"/>
  <c r="E17" i="9"/>
  <c r="B17" i="9" s="1"/>
  <c r="F16" i="9"/>
  <c r="E16" i="9"/>
  <c r="F15" i="9"/>
  <c r="E15" i="9"/>
  <c r="E13" i="9"/>
  <c r="B13" i="9" s="1"/>
  <c r="E12" i="9"/>
  <c r="B12" i="9" s="1"/>
  <c r="E11" i="9"/>
  <c r="B11" i="9" s="1"/>
  <c r="E10" i="9"/>
  <c r="B10" i="9" s="1"/>
  <c r="E9" i="9"/>
  <c r="B9" i="9" s="1"/>
  <c r="E8" i="9"/>
  <c r="B8" i="9" s="1"/>
  <c r="E7" i="9"/>
  <c r="B7" i="9" s="1"/>
  <c r="E6" i="9"/>
  <c r="B6" i="9" s="1"/>
  <c r="E5" i="9"/>
  <c r="B293" i="9"/>
  <c r="F23" i="9"/>
  <c r="E23" i="9"/>
  <c r="I7" i="3" s="1"/>
  <c r="B16" i="9" l="1"/>
  <c r="F14" i="9"/>
  <c r="F3" i="9" s="1"/>
  <c r="B5" i="9"/>
  <c r="E4" i="9"/>
  <c r="B15" i="9"/>
  <c r="E14" i="9"/>
  <c r="I13" i="3" s="1"/>
  <c r="E3" i="9" l="1"/>
</calcChain>
</file>

<file path=xl/sharedStrings.xml><?xml version="1.0" encoding="utf-8"?>
<sst xmlns="http://schemas.openxmlformats.org/spreadsheetml/2006/main" count="4733" uniqueCount="3656">
  <si>
    <t>Obveznik:</t>
  </si>
  <si>
    <t>21447 - GLAZBENA ŠKOLA PAVLA MARKOVCA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</si>
  <si>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</si>
  <si>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</si>
  <si>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</si>
  <si>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</si>
  <si>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</si>
  <si>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</si>
  <si>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</si>
  <si>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</si>
  <si>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</si>
  <si>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</si>
  <si>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</si>
  <si>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</si>
  <si>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</si>
  <si>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</si>
  <si>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</si>
  <si>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</si>
  <si>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</si>
  <si>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</si>
  <si>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</si>
  <si>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</si>
  <si>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</si>
  <si>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</si>
  <si>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</si>
  <si>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</si>
  <si>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</si>
  <si>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</si>
  <si>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</si>
  <si>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</si>
  <si>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</si>
  <si>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</si>
  <si>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</si>
  <si>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</si>
  <si>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</si>
  <si>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</si>
  <si>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</si>
  <si>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</si>
  <si>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</si>
  <si>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</si>
  <si>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</si>
  <si>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</si>
  <si>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</si>
  <si>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</si>
  <si>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</si>
  <si>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</si>
  <si>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</si>
  <si>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</si>
  <si>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</si>
  <si>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</si>
  <si>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</si>
  <si>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</si>
  <si>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</si>
  <si>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</si>
  <si>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</si>
  <si>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</si>
  <si>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</si>
  <si>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</si>
  <si>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</si>
  <si>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</si>
  <si>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</si>
  <si>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</si>
  <si>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</si>
  <si>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</si>
  <si>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</si>
  <si>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</si>
  <si>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</si>
  <si>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</si>
  <si>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</si>
  <si>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</si>
  <si>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</si>
  <si>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</si>
  <si>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</si>
  <si>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</si>
  <si>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</si>
  <si>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</si>
  <si>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</si>
  <si>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</si>
  <si>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</si>
  <si>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</si>
  <si>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</si>
  <si>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</si>
  <si>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</si>
  <si>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</si>
  <si>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</si>
  <si>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</si>
  <si>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</si>
  <si>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</si>
  <si>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</si>
  <si>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</si>
  <si>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</si>
  <si>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</si>
  <si>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</si>
  <si>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</si>
  <si>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</si>
  <si>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</si>
  <si>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</si>
  <si>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</si>
  <si>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</si>
  <si>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</si>
  <si>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</si>
  <si>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</si>
  <si>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</si>
  <si>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</si>
  <si>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</si>
  <si>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</si>
  <si>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</si>
  <si>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</si>
  <si>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</si>
  <si>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</si>
  <si>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</si>
  <si>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</si>
  <si>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</si>
  <si>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</si>
  <si>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</si>
  <si>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</si>
  <si>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</si>
  <si>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</si>
  <si>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</si>
  <si>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</si>
  <si>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</si>
  <si>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</si>
  <si>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</si>
  <si>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</si>
  <si>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</si>
  <si>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</si>
  <si>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</si>
  <si>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</si>
  <si>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</si>
  <si>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</si>
  <si>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</si>
  <si>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</si>
  <si>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</si>
  <si>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</si>
  <si>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</si>
  <si>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</si>
  <si>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</si>
  <si>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</si>
  <si>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</si>
  <si>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</si>
  <si>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</si>
  <si>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</si>
  <si>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</si>
  <si>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</si>
  <si>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</si>
  <si>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</si>
  <si>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</si>
  <si>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</si>
  <si>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</si>
  <si>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</si>
  <si>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</si>
  <si>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</si>
  <si>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</si>
  <si>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</si>
  <si>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</si>
  <si>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</si>
  <si>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</si>
  <si>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</si>
  <si>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</si>
  <si>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</si>
  <si>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</si>
  <si>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</si>
  <si>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</si>
  <si>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</si>
  <si>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</si>
  <si>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</si>
  <si>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</si>
  <si>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</si>
  <si>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</si>
  <si>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</si>
  <si>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</si>
  <si>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</si>
  <si>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</si>
  <si>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</si>
  <si>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</si>
  <si>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</si>
  <si>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</si>
  <si>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</si>
  <si>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</si>
  <si>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</si>
  <si>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</si>
  <si>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</si>
  <si>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</si>
  <si>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</si>
  <si>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</si>
  <si>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</si>
  <si>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</si>
  <si>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</si>
  <si>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</si>
  <si>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</si>
  <si>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</si>
  <si>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</si>
  <si>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</si>
  <si>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</si>
  <si>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</si>
  <si>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</si>
  <si>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</si>
  <si>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</si>
  <si>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</si>
  <si>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</si>
  <si>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</si>
  <si>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</si>
  <si>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</si>
  <si>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</si>
  <si>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</si>
  <si>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</si>
  <si>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</si>
  <si>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</si>
  <si>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</si>
  <si>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</si>
  <si>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</si>
  <si>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</si>
  <si>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</si>
  <si>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</si>
  <si>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</si>
  <si>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</si>
  <si>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</si>
  <si>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</si>
  <si>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</si>
  <si>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</si>
  <si>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</si>
  <si>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</si>
  <si>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</si>
  <si>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</si>
  <si>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</si>
  <si>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</si>
  <si>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</si>
  <si>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</si>
  <si>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</si>
  <si>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</si>
  <si>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</si>
  <si>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</si>
  <si>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</si>
  <si>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</si>
  <si>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</si>
  <si>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</si>
  <si>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</si>
  <si>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</si>
  <si>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</si>
  <si>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</si>
  <si>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</si>
  <si>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</si>
  <si>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</si>
  <si>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</si>
  <si>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</si>
  <si>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</si>
  <si>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</si>
  <si>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</si>
  <si>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</si>
  <si>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</si>
  <si>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</si>
  <si>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</si>
  <si>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</si>
  <si>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</si>
  <si>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</si>
  <si>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</si>
  <si>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</si>
  <si>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</si>
  <si>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</si>
  <si>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</si>
  <si>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</si>
  <si>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</si>
  <si>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</si>
  <si>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</si>
  <si>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</si>
  <si>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</si>
  <si>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</si>
  <si>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</si>
  <si>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</si>
  <si>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</si>
  <si>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</si>
  <si>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</si>
  <si>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</si>
  <si>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</si>
  <si>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</si>
  <si>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</si>
  <si>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</si>
  <si>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</si>
  <si>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</si>
  <si>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</si>
  <si>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</si>
  <si>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</si>
  <si>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</si>
  <si>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</si>
  <si>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</si>
  <si>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</si>
  <si>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</si>
  <si>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</si>
  <si>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</si>
  <si>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</si>
  <si>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</si>
  <si>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</si>
  <si>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</si>
  <si>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</si>
  <si>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</si>
  <si>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</si>
  <si>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</si>
  <si>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</si>
  <si>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</si>
  <si>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</si>
  <si>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</si>
  <si>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</si>
  <si>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</si>
  <si>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</si>
  <si>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</si>
  <si>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</si>
  <si>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</si>
  <si>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</si>
  <si>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</si>
  <si>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</si>
  <si>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</si>
  <si>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</si>
  <si>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</si>
  <si>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</si>
  <si>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</si>
  <si>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</si>
  <si>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</si>
  <si>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</si>
  <si>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</si>
  <si>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</si>
  <si>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</si>
  <si>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</si>
  <si>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</si>
  <si>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</si>
  <si>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</si>
  <si>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</si>
  <si>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</si>
  <si>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</si>
  <si>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</si>
  <si>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</si>
  <si>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</si>
  <si>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</si>
  <si>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</si>
  <si>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</si>
  <si>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</si>
  <si>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</si>
  <si>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</si>
  <si>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</si>
  <si>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</si>
  <si>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</si>
  <si>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</si>
  <si>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</si>
  <si>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</si>
  <si>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</si>
  <si>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</si>
  <si>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</si>
  <si>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</si>
  <si>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</si>
  <si>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</si>
  <si>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</si>
  <si>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</si>
  <si>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</si>
  <si>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</si>
  <si>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</si>
  <si>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</si>
  <si>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</si>
  <si>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</si>
  <si>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</si>
  <si>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</si>
  <si>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</si>
  <si>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</si>
  <si>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</si>
  <si>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</si>
  <si>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</si>
  <si>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</si>
  <si>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</si>
  <si>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</si>
  <si>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</si>
  <si>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</si>
  <si>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</si>
  <si>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</si>
  <si>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</si>
  <si>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</si>
  <si>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</si>
  <si>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</si>
  <si>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</si>
  <si>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</si>
  <si>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</si>
  <si>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</si>
  <si>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</si>
  <si>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</si>
  <si>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</si>
  <si>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</si>
  <si>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</si>
  <si>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</si>
  <si>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</si>
  <si>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</si>
  <si>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</si>
  <si>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</si>
  <si>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</si>
  <si>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</si>
  <si>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</si>
  <si>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</si>
  <si>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</si>
  <si>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</si>
  <si>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</si>
  <si>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</si>
  <si>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</si>
  <si>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</si>
  <si>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</si>
  <si>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</si>
  <si>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</si>
  <si>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</si>
  <si>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</si>
  <si>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</si>
  <si>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</si>
  <si>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</si>
  <si>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</si>
  <si>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</si>
  <si>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</si>
  <si>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</si>
  <si>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</si>
  <si>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</si>
  <si>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</si>
  <si>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</si>
  <si>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</si>
  <si>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</si>
  <si>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</si>
  <si>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</si>
  <si>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</si>
  <si>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</si>
  <si>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</si>
  <si>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</si>
  <si>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</si>
  <si>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</si>
  <si>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</si>
  <si>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</si>
  <si>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</si>
  <si>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</si>
  <si>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</si>
  <si>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</si>
  <si>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</si>
  <si>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</si>
  <si>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</si>
  <si>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</si>
  <si>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</si>
  <si>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</si>
  <si>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</si>
  <si>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</si>
  <si>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</si>
  <si>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</si>
  <si>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</si>
  <si>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</si>
  <si>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</si>
  <si>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</si>
  <si>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</si>
  <si>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</si>
  <si>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</si>
  <si>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</si>
  <si>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</si>
  <si>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</si>
  <si>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</si>
  <si>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</si>
  <si>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</si>
  <si>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</si>
  <si>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</si>
  <si>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</si>
  <si>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</si>
  <si>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</si>
  <si>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</si>
  <si>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</si>
  <si>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</si>
  <si>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</si>
  <si>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</si>
  <si>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</si>
  <si>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</si>
  <si>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</si>
  <si>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</si>
  <si>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</si>
  <si>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</si>
  <si>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</si>
  <si>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</si>
  <si>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</si>
  <si>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</si>
  <si>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</si>
  <si>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</si>
  <si>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</si>
  <si>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</si>
  <si>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</si>
  <si>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</si>
  <si>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</si>
  <si>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</si>
  <si>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</si>
  <si>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</si>
  <si>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</si>
  <si>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</si>
  <si>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</si>
  <si>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</si>
  <si>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</si>
  <si>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</si>
  <si>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</si>
  <si>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</si>
  <si>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</si>
  <si>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</si>
  <si>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</si>
  <si>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</si>
  <si>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</si>
  <si>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</si>
  <si>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</si>
  <si>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</si>
  <si>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</si>
  <si>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</si>
  <si>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</si>
  <si>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</si>
  <si>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</si>
  <si>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</si>
  <si>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</si>
  <si>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</si>
  <si>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</si>
  <si>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</si>
  <si>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</si>
  <si>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</si>
  <si>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</si>
  <si>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</si>
  <si>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</si>
  <si>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</si>
  <si>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</si>
  <si>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</si>
  <si>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</si>
  <si>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</si>
  <si>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</si>
  <si>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</si>
  <si>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</si>
  <si>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</si>
  <si>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</si>
  <si>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</si>
  <si>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</si>
  <si>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</si>
  <si>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</si>
  <si>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</si>
  <si>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</si>
  <si>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</si>
  <si>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</si>
  <si>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</si>
  <si>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</si>
  <si>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</si>
  <si>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</si>
  <si>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</si>
  <si>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</si>
  <si>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</si>
  <si>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</si>
  <si>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</si>
  <si>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</si>
  <si>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</si>
  <si>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</si>
  <si>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</si>
  <si>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</si>
  <si>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</si>
  <si>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</si>
  <si>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</si>
  <si>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</si>
  <si>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</si>
  <si>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</si>
  <si>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</si>
  <si>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</si>
  <si>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</si>
  <si>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</si>
  <si>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</si>
  <si>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</si>
  <si>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</si>
  <si>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</si>
  <si>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</si>
  <si>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</si>
  <si>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</si>
  <si>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</si>
  <si>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</si>
  <si>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</si>
  <si>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</si>
  <si>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</si>
  <si>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</si>
  <si>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</si>
  <si>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</si>
  <si>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</si>
  <si>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</si>
  <si>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</si>
  <si>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</si>
  <si>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</si>
  <si>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</si>
  <si>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</si>
  <si>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</si>
  <si>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</si>
  <si>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</si>
  <si>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</si>
  <si>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</si>
  <si>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</si>
  <si>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</si>
  <si>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</si>
  <si>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</si>
  <si>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</si>
  <si>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</si>
  <si>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</si>
  <si>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</si>
  <si>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</si>
  <si>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</si>
  <si>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</si>
  <si>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</si>
  <si>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</si>
  <si>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</si>
  <si>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</si>
  <si>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</si>
  <si>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</si>
  <si>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</si>
  <si>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</si>
  <si>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</si>
  <si>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</si>
  <si>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</si>
  <si>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</si>
  <si>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</si>
  <si>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</si>
  <si>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</si>
  <si>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</si>
  <si>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</si>
  <si>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</si>
  <si>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</si>
  <si>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</si>
  <si>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</si>
  <si>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</si>
  <si>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</si>
  <si>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</si>
  <si>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</si>
  <si>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</si>
  <si>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</si>
  <si>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</si>
  <si>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</si>
  <si>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</si>
  <si>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</si>
  <si>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</si>
  <si>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</si>
  <si>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</si>
  <si>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</si>
  <si>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</si>
  <si>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</si>
  <si>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</si>
  <si>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</si>
  <si>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</si>
  <si>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</si>
  <si>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</si>
  <si>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</si>
  <si>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</si>
  <si>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</si>
  <si>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</si>
  <si>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</si>
  <si>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</si>
  <si>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</si>
  <si>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</si>
  <si>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</si>
  <si>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</si>
  <si>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</si>
  <si>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</si>
  <si>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</si>
  <si>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</si>
  <si>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</si>
  <si>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</si>
  <si>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</si>
  <si>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</si>
  <si>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</si>
  <si>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</si>
  <si>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</si>
  <si>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</si>
  <si>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</si>
  <si>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</si>
  <si>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</si>
  <si>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</si>
  <si>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</si>
  <si>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</si>
  <si>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</si>
  <si>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</si>
  <si>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</si>
  <si>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</si>
  <si>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</si>
  <si>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</si>
  <si>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</si>
  <si>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</si>
  <si>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</si>
  <si>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</si>
  <si>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</si>
  <si>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</si>
  <si>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</si>
  <si>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</si>
  <si>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</si>
  <si>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</si>
  <si>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</si>
  <si>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</si>
  <si>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</si>
  <si>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</si>
  <si>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</si>
  <si>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</si>
  <si>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</si>
  <si>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</si>
  <si>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</si>
  <si>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</si>
  <si>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</si>
  <si>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</si>
  <si>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</si>
  <si>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</si>
  <si>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</si>
  <si>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</si>
  <si>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</si>
  <si>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</si>
  <si>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</si>
  <si>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</si>
  <si>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</si>
  <si>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</si>
  <si>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</si>
  <si>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</si>
  <si>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</si>
  <si>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</si>
  <si>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</si>
  <si>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</si>
  <si>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</si>
  <si>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</si>
  <si>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</si>
  <si>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</si>
  <si>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</si>
  <si>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</si>
  <si>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</si>
  <si>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</si>
  <si>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</si>
  <si>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</si>
  <si>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</si>
  <si>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</si>
  <si>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</si>
  <si>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</si>
  <si>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</si>
  <si>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</si>
  <si>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</si>
  <si>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</si>
  <si>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</si>
  <si>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</si>
  <si>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</si>
  <si>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</si>
  <si>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</si>
  <si>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</si>
  <si>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</si>
  <si>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</si>
  <si>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</si>
  <si>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</si>
  <si>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</si>
  <si>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</si>
  <si>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</si>
  <si>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</si>
  <si>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</si>
  <si>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</si>
  <si>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</si>
  <si>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</si>
  <si>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</si>
  <si>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</si>
  <si>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</si>
  <si>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</si>
  <si>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</si>
  <si>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</si>
  <si>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</si>
  <si>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</si>
  <si>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</si>
  <si>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</si>
  <si>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</si>
  <si>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</si>
  <si>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</si>
  <si>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</si>
  <si>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</si>
  <si>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</si>
  <si>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</si>
  <si>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</si>
  <si>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</si>
  <si>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</si>
  <si>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</si>
  <si>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</si>
  <si>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</si>
  <si>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</si>
  <si>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</si>
  <si>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</si>
  <si>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</si>
  <si>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</si>
  <si>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</si>
  <si>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</si>
  <si>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</si>
  <si>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</si>
  <si>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</si>
  <si>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</si>
  <si>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</si>
  <si>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</si>
  <si>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</si>
  <si>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</si>
  <si>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</si>
  <si>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</si>
  <si>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</si>
  <si>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</si>
  <si>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</si>
  <si>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</si>
  <si>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</si>
  <si>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</si>
  <si>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</si>
  <si>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</si>
  <si>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</si>
  <si>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</si>
  <si>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</si>
  <si>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</si>
  <si>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</si>
  <si>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</si>
  <si>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</si>
  <si>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</si>
  <si>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</si>
  <si>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</si>
  <si>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</si>
  <si>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</si>
  <si>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</si>
  <si>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</si>
  <si>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</si>
  <si>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</si>
  <si>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</si>
  <si>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</si>
  <si>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</si>
  <si>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</si>
  <si>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</si>
  <si>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</si>
  <si>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</si>
  <si>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</si>
  <si>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</si>
  <si>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</si>
  <si>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</si>
  <si>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</si>
  <si>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</si>
  <si>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</si>
  <si>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</si>
  <si>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</si>
  <si>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</si>
  <si>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</si>
  <si>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</si>
  <si>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</si>
  <si>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</si>
  <si>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</si>
  <si>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</si>
  <si>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</si>
  <si>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</si>
  <si>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</si>
  <si>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</si>
  <si>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</si>
  <si>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</si>
  <si>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</si>
  <si>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</si>
  <si>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</si>
  <si>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</si>
  <si>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</si>
  <si>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</si>
  <si>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</si>
  <si>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</si>
  <si>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</si>
  <si>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</si>
  <si>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</si>
  <si>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</si>
  <si>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</si>
  <si>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</si>
  <si>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</si>
  <si>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</si>
  <si>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</si>
  <si>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</si>
  <si>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</si>
  <si>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</si>
  <si>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</si>
  <si>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</si>
  <si>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</si>
  <si>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</si>
  <si>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</si>
  <si>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</si>
  <si>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</si>
  <si>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</si>
  <si>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</si>
  <si>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</si>
  <si>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</si>
  <si>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</si>
  <si>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</si>
  <si>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</si>
  <si>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</si>
  <si>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</si>
  <si>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</si>
  <si>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</si>
  <si>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</si>
  <si>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</si>
  <si>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</si>
  <si>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</si>
  <si>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</si>
  <si>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</si>
  <si>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</si>
  <si>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</si>
  <si>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</si>
  <si>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</si>
  <si>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</si>
  <si>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</si>
  <si>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</si>
  <si>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</si>
  <si>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</si>
  <si>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</si>
  <si>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</si>
  <si>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</si>
  <si>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</si>
  <si>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</si>
  <si>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</si>
  <si>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</si>
  <si>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</si>
  <si>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</si>
  <si>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</si>
  <si>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</si>
  <si>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</si>
  <si>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</si>
  <si>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</si>
  <si>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</si>
  <si>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</si>
  <si>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</si>
  <si>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</si>
  <si>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</si>
  <si>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</si>
  <si>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</si>
  <si>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</si>
  <si>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</si>
  <si>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</si>
  <si>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</si>
  <si>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</si>
  <si>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</si>
  <si>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</si>
  <si>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</si>
  <si>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</si>
  <si>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</si>
  <si>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</si>
  <si>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</si>
  <si>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</si>
  <si>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</si>
  <si>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</si>
  <si>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</si>
  <si>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</si>
  <si>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</si>
  <si>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</si>
  <si>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</si>
  <si>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</si>
  <si>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</si>
  <si>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</si>
  <si>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</si>
  <si>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</si>
  <si>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</si>
  <si>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</si>
  <si>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</si>
  <si>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</si>
  <si>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</si>
  <si>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</si>
  <si>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</si>
  <si>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</si>
  <si>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</si>
  <si>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</si>
  <si>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</si>
  <si>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</si>
  <si>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</si>
  <si>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</si>
  <si>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</si>
  <si>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</si>
  <si>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</si>
  <si>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</si>
  <si>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</si>
  <si>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</si>
  <si>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</si>
  <si>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</si>
  <si>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</si>
  <si>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</si>
  <si>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</si>
  <si>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</si>
  <si>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</si>
  <si>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</si>
  <si>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</si>
  <si>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</si>
  <si>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</si>
  <si>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</si>
  <si>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</si>
  <si>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</si>
  <si>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</si>
  <si>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</si>
  <si>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</si>
  <si>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</si>
  <si>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</si>
  <si>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</si>
  <si>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</si>
  <si>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</si>
  <si>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</si>
  <si>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</si>
  <si>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</si>
  <si>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</si>
  <si>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</si>
  <si>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</si>
  <si>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</si>
  <si>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</si>
  <si>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</si>
  <si>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</si>
  <si>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</si>
  <si>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</si>
  <si>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</si>
  <si>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</si>
  <si>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</si>
  <si>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</si>
  <si>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</si>
  <si>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</si>
  <si>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</si>
  <si>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</si>
  <si>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</si>
  <si>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</si>
  <si>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</si>
  <si>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</si>
  <si>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</si>
  <si>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</si>
  <si>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</si>
  <si>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</si>
  <si>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</si>
  <si>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</si>
  <si>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</si>
  <si>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</si>
  <si>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</si>
  <si>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</si>
  <si>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</si>
  <si>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</si>
  <si>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</si>
  <si>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</si>
  <si>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</si>
  <si>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</si>
  <si>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</si>
  <si>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</si>
  <si>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</si>
  <si>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</si>
  <si>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</si>
  <si>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</si>
  <si>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</si>
  <si>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</si>
  <si>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</si>
  <si>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</si>
  <si>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</si>
  <si>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</si>
  <si>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</si>
  <si>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</si>
  <si>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</si>
  <si>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</si>
  <si>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</si>
  <si>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</si>
  <si>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</si>
  <si>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</si>
  <si>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</si>
  <si>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</si>
  <si>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</si>
  <si>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</si>
  <si>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</si>
  <si>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</si>
  <si>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</si>
  <si>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</si>
  <si>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</si>
  <si>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</si>
  <si>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</si>
  <si>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</si>
  <si>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</si>
  <si>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</si>
  <si>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</si>
  <si>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</si>
  <si>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</si>
  <si>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</si>
  <si>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</si>
  <si>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</si>
  <si>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</si>
  <si>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</si>
  <si>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</si>
  <si>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</si>
  <si>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</si>
  <si>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</si>
  <si>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</si>
  <si>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</si>
  <si>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</si>
  <si>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</si>
  <si>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</si>
  <si>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</si>
  <si>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</si>
  <si>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</si>
  <si>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</si>
  <si>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</si>
  <si>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</si>
  <si>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</si>
  <si>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</si>
  <si>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</si>
  <si>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</si>
  <si>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</si>
  <si>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</si>
  <si>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</si>
  <si>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</si>
  <si>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</si>
  <si>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</si>
  <si>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</si>
  <si>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</si>
  <si>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</si>
  <si>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</si>
  <si>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</si>
  <si>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</si>
  <si>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</si>
  <si>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</si>
  <si>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</si>
  <si>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</si>
  <si>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</si>
  <si>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</si>
  <si>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</si>
  <si>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</si>
  <si>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</si>
  <si>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</si>
  <si>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</si>
  <si>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</si>
  <si>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</si>
  <si>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</si>
  <si>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</si>
  <si>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</si>
  <si>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</si>
  <si>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</si>
  <si>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</si>
  <si>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</si>
  <si>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</si>
  <si>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</si>
  <si>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</si>
  <si>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</si>
  <si>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</si>
  <si>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</si>
  <si>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</si>
  <si>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</si>
  <si>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</si>
  <si>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</si>
  <si>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</si>
  <si>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</si>
  <si>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</si>
  <si>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</si>
  <si>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</si>
  <si>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</si>
  <si>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</si>
  <si>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</si>
  <si>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</si>
  <si>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</si>
  <si>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</si>
  <si>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</si>
  <si>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</si>
  <si>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</si>
  <si>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</si>
  <si>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</si>
  <si>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</si>
  <si>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</si>
  <si>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</si>
  <si>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</si>
  <si>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</si>
  <si>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</si>
  <si>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</si>
  <si>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</si>
  <si>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</si>
  <si>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</si>
  <si>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</si>
  <si>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</si>
  <si>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</si>
  <si>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</si>
  <si>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</si>
  <si>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</si>
  <si>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</si>
  <si>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</si>
  <si>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</si>
  <si>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</si>
  <si>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</si>
  <si>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</si>
  <si>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</si>
  <si>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</si>
  <si>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</si>
  <si>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</si>
  <si>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</si>
  <si>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</si>
  <si>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</si>
  <si>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</si>
  <si>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</si>
  <si>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</si>
  <si>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</si>
  <si>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</si>
  <si>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</si>
  <si>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</si>
  <si>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</si>
  <si>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</si>
  <si>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</si>
  <si>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</si>
  <si>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</si>
  <si>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</si>
  <si>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</si>
  <si>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</si>
  <si>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</si>
  <si>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</si>
  <si>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</si>
  <si>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</si>
  <si>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</si>
  <si>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</si>
  <si>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</si>
  <si>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</si>
  <si>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</si>
  <si>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</si>
  <si>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</si>
  <si>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</si>
  <si>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</si>
  <si>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</si>
  <si>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</si>
  <si>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</si>
  <si>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</si>
  <si>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</si>
  <si>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</si>
  <si>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</si>
  <si>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</si>
  <si>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</si>
  <si>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</si>
  <si>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</si>
  <si>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</si>
  <si>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</si>
  <si>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</si>
  <si>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</si>
  <si>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</si>
  <si>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</si>
  <si>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</si>
  <si>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</si>
  <si>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</si>
  <si>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</si>
  <si>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</si>
  <si>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</si>
  <si>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</si>
  <si>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</si>
  <si>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</si>
  <si>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</si>
  <si>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</si>
  <si>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</si>
  <si>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</si>
  <si>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</si>
  <si>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</si>
  <si>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</si>
  <si>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</si>
  <si>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</si>
  <si>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</si>
  <si>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</si>
  <si>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</si>
  <si>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</si>
  <si>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</si>
  <si>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</si>
  <si>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</si>
  <si>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</si>
  <si>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</si>
  <si>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</si>
  <si>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</si>
  <si>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</si>
  <si>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</si>
  <si>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</si>
  <si>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</si>
  <si>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</si>
  <si>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</si>
  <si>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</si>
  <si>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</si>
  <si>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</si>
  <si>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</si>
  <si>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</si>
  <si>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</si>
  <si>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</si>
  <si>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</si>
  <si>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</si>
  <si>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</si>
  <si>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</si>
  <si>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</si>
  <si>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</si>
  <si>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</si>
  <si>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</si>
  <si>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</si>
  <si>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</si>
  <si>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</si>
  <si>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</si>
  <si>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</si>
  <si>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</si>
  <si>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</si>
  <si>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</si>
  <si>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</si>
  <si>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</si>
  <si>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</si>
  <si>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</si>
  <si>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</si>
  <si>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</si>
  <si>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</si>
  <si>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</si>
  <si>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</si>
  <si>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</si>
  <si>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</si>
  <si>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</si>
  <si>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</si>
  <si>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</si>
  <si>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</si>
  <si>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</si>
  <si>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</si>
  <si>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</si>
  <si>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</si>
  <si>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</si>
  <si>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</si>
  <si>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</si>
  <si>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</si>
  <si>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</si>
  <si>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</si>
  <si>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</si>
  <si>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</si>
  <si>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</si>
  <si>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</si>
  <si>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</si>
  <si>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</si>
  <si>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</si>
  <si>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</si>
  <si>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</si>
  <si>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</si>
  <si>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</si>
  <si>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</si>
  <si>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</si>
  <si>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</si>
  <si>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</si>
  <si>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</si>
  <si>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</si>
  <si>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</si>
  <si>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</si>
  <si>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</si>
  <si>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</si>
  <si>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</si>
  <si>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</si>
  <si>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</si>
  <si>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</si>
  <si>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</si>
  <si>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</si>
  <si>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</si>
  <si>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</si>
  <si>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</si>
  <si>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</si>
  <si>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</si>
  <si>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</si>
  <si>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</si>
  <si>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</si>
  <si>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</si>
  <si>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</si>
  <si>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</si>
  <si>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</si>
  <si>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</si>
  <si>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</si>
  <si>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</si>
  <si>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</si>
  <si>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</si>
  <si>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</si>
  <si>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</si>
  <si>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</si>
  <si>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</si>
  <si>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</si>
  <si>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</si>
  <si>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</si>
  <si>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</si>
  <si>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</si>
  <si>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</si>
  <si>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</si>
  <si>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</si>
  <si>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</si>
  <si>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</si>
  <si>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</si>
  <si>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</si>
  <si>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</si>
  <si>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</si>
  <si>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</si>
  <si>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</si>
  <si>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</si>
  <si>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</si>
  <si>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</si>
  <si>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</si>
  <si>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</si>
  <si>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</si>
  <si>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</si>
  <si>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</si>
  <si>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</si>
  <si>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</si>
  <si>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</si>
  <si>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</si>
  <si>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</si>
  <si>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</si>
  <si>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</si>
  <si>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</si>
  <si>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</si>
  <si>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</si>
  <si>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</si>
  <si>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</si>
  <si>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</si>
  <si>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</si>
  <si>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</si>
  <si>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</si>
  <si>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</si>
  <si>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</si>
  <si>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</si>
  <si>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</si>
  <si>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</si>
  <si>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</si>
  <si>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</si>
  <si>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</si>
  <si>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</si>
  <si>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</si>
  <si>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</si>
  <si>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</si>
  <si>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</si>
  <si>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</si>
  <si>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</si>
  <si>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</si>
  <si>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</si>
  <si>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</si>
  <si>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</si>
  <si>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</si>
  <si>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</si>
  <si>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</si>
  <si>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</si>
  <si>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</si>
  <si>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</si>
  <si>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</si>
  <si>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</si>
  <si>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</si>
  <si>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</si>
  <si>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</si>
  <si>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</si>
  <si>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</si>
  <si>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</si>
  <si>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</si>
  <si>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</si>
  <si>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</si>
  <si>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</si>
  <si>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</si>
  <si>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</si>
  <si>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</si>
  <si>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</si>
  <si>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</si>
  <si>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</si>
  <si>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</si>
  <si>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</si>
  <si>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</si>
  <si>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</si>
  <si>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</si>
  <si>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</si>
  <si>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</si>
  <si>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</si>
  <si>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</si>
  <si>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</si>
  <si>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</si>
  <si>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</si>
  <si>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</si>
  <si>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</si>
  <si>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</si>
  <si>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</si>
  <si>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</si>
  <si>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</si>
  <si>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</si>
  <si>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</si>
  <si>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</si>
  <si>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</si>
  <si>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</si>
  <si>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</si>
  <si>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</si>
  <si>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</si>
  <si>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</si>
  <si>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</si>
  <si>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</si>
  <si>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</si>
  <si>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</si>
  <si>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</si>
  <si>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</si>
  <si>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</si>
  <si>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</si>
  <si>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</si>
  <si>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</si>
  <si>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</si>
  <si>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</si>
  <si>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</si>
  <si>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</si>
  <si>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</si>
  <si>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</si>
  <si>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</si>
  <si>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</si>
  <si>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</si>
  <si>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</si>
  <si>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</si>
  <si>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</si>
  <si>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</si>
  <si>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</si>
  <si>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</si>
  <si>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</si>
  <si>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</si>
  <si>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</si>
  <si>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</si>
  <si>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</si>
  <si>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</si>
  <si>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</si>
  <si>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</si>
  <si>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</si>
  <si>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</si>
  <si>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</si>
  <si>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</si>
  <si>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</si>
  <si>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</si>
  <si>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</si>
  <si>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</si>
  <si>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</si>
  <si>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</si>
  <si>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</si>
  <si>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</si>
  <si>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</si>
  <si>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</si>
  <si>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</si>
  <si>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</si>
  <si>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</si>
  <si>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</si>
  <si>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</si>
  <si>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</si>
  <si>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</si>
  <si>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</si>
  <si>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</si>
  <si>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</si>
  <si>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</si>
  <si>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</si>
  <si>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</si>
  <si>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</si>
  <si>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</si>
  <si>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</si>
  <si>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</si>
  <si>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</si>
  <si>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</si>
  <si>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</si>
  <si>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</si>
  <si>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</si>
  <si>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</si>
  <si>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</si>
  <si>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</si>
  <si>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</si>
  <si>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</si>
  <si>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</si>
  <si>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</si>
  <si>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</si>
  <si>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</si>
  <si>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</si>
  <si>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</si>
  <si>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</si>
  <si>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</si>
  <si>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</si>
  <si>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</si>
  <si>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</si>
  <si>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</si>
  <si>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</si>
  <si>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</si>
  <si>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</si>
  <si>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</si>
  <si>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</si>
  <si>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</si>
  <si>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</si>
  <si>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</si>
  <si>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</si>
  <si>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</si>
  <si>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</si>
  <si>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</si>
  <si>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</si>
  <si>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</si>
  <si>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</si>
  <si>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</si>
  <si>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</si>
  <si>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</si>
  <si>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</si>
  <si>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</si>
  <si>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</si>
  <si>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</si>
  <si>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</si>
  <si>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</si>
  <si>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</si>
  <si>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</si>
  <si>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</si>
  <si>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</si>
  <si>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</si>
  <si>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</si>
  <si>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</si>
  <si>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</si>
  <si>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</si>
  <si>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</si>
  <si>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</si>
  <si>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</si>
  <si>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</si>
  <si>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</si>
  <si>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</si>
  <si>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</si>
  <si>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</si>
  <si>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</si>
  <si>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</si>
  <si>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</si>
  <si>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</si>
  <si>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</si>
  <si>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</si>
  <si>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</si>
  <si>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</si>
  <si>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</si>
  <si>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</si>
  <si>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</si>
  <si>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</si>
  <si>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</si>
  <si>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</si>
  <si>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</si>
  <si>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</si>
  <si>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</si>
  <si>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</si>
  <si>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</si>
  <si>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</si>
  <si>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</si>
  <si>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</si>
  <si>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</si>
  <si>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</si>
  <si>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</si>
  <si>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</si>
  <si>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</si>
  <si>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</si>
  <si>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</si>
  <si>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</si>
  <si>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</si>
  <si>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</si>
  <si>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</si>
  <si>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</si>
  <si>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</si>
  <si>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</si>
  <si>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</si>
  <si>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</si>
  <si>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</si>
  <si>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</si>
  <si>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</si>
  <si>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</si>
  <si>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</si>
  <si>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</si>
  <si>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</si>
  <si>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</si>
  <si>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</si>
  <si>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</si>
  <si>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</si>
  <si>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</si>
  <si>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</si>
  <si>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</si>
  <si>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</si>
  <si>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</si>
  <si>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</si>
  <si>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</si>
  <si>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</si>
  <si>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</si>
  <si>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</si>
  <si>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</si>
  <si>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</si>
  <si>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</si>
  <si>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</si>
  <si>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</si>
  <si>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</si>
  <si>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</si>
  <si>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</si>
  <si>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</si>
  <si>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</si>
  <si>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</si>
  <si>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</si>
  <si>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</si>
  <si>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</si>
  <si>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</si>
  <si>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</si>
  <si>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</si>
  <si>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</si>
  <si>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</si>
  <si>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</si>
  <si>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</si>
  <si>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</si>
  <si>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</si>
  <si>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</si>
  <si>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</si>
  <si>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</si>
  <si>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</si>
  <si>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</si>
  <si>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</si>
  <si>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</si>
  <si>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</si>
  <si>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</si>
  <si>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</si>
  <si>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</si>
  <si>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</si>
  <si>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</si>
  <si>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</si>
  <si>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</si>
  <si>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</si>
  <si>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</si>
  <si>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</si>
  <si>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</si>
  <si>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</si>
  <si>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</si>
  <si>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</si>
  <si>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</si>
  <si>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</si>
  <si>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</si>
  <si>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</si>
  <si>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</si>
  <si>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</si>
  <si>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</si>
  <si>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</si>
  <si>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</si>
  <si>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</si>
  <si>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</si>
  <si>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</si>
  <si>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</si>
  <si>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</si>
  <si>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</si>
  <si>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</si>
  <si>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</si>
  <si>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</si>
  <si>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</si>
  <si>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</si>
  <si>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</si>
  <si>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</si>
  <si>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</si>
  <si>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</si>
  <si>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</si>
  <si>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</si>
  <si>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</si>
  <si>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</si>
  <si>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</si>
  <si>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</si>
  <si>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</si>
  <si>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</si>
  <si>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</si>
  <si>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</si>
  <si>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</si>
  <si>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</si>
  <si>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</si>
  <si>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</si>
  <si>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</si>
  <si>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</si>
  <si>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</si>
  <si>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</si>
  <si>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</si>
  <si>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</si>
  <si>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</si>
  <si>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</si>
  <si>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</si>
  <si>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</si>
  <si>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</si>
  <si>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</si>
  <si>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</si>
  <si>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</si>
  <si>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</si>
  <si>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</si>
  <si>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</si>
  <si>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</si>
  <si>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</si>
  <si>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</si>
  <si>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</si>
  <si>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</si>
  <si>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</si>
  <si>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</si>
  <si>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</si>
  <si>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</si>
  <si>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</si>
  <si>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</si>
  <si>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</si>
  <si>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</si>
  <si>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</si>
  <si>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</si>
  <si>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</si>
  <si>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</si>
  <si>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</si>
  <si>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</si>
  <si>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</si>
  <si>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</si>
  <si>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</si>
  <si>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</si>
  <si>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</si>
  <si>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</si>
  <si>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</si>
  <si>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</si>
  <si>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</si>
  <si>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</si>
  <si>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</si>
  <si>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</si>
  <si>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</si>
  <si>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</si>
  <si>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</si>
  <si>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</si>
  <si>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</si>
  <si>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</si>
  <si>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</si>
  <si>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</si>
  <si>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</si>
  <si>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</si>
  <si>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</si>
  <si>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</si>
  <si>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</si>
  <si>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</si>
  <si>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</si>
  <si>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</si>
  <si>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</si>
  <si>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</si>
  <si>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</si>
  <si>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</si>
  <si>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</si>
  <si>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</si>
  <si>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</si>
  <si>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</si>
  <si>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</si>
  <si>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</si>
  <si>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</si>
  <si>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</si>
  <si>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</si>
  <si>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</si>
  <si>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</si>
  <si>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</si>
  <si>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</si>
  <si>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</si>
  <si>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</si>
  <si>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</si>
  <si>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</si>
  <si>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</si>
  <si>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</si>
  <si>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</si>
  <si>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</si>
  <si>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</si>
  <si>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</si>
  <si>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</si>
  <si>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</si>
  <si>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</si>
  <si>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</si>
  <si>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</si>
  <si>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</si>
  <si>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</si>
  <si>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</si>
  <si>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</si>
  <si>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</si>
  <si>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</si>
  <si>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</si>
  <si>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</si>
  <si>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</si>
  <si>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</si>
  <si>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</si>
  <si>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</si>
  <si>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</si>
  <si>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</si>
  <si>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</si>
  <si>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</si>
  <si>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</si>
  <si>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</si>
  <si>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</si>
  <si>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</si>
  <si>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</si>
  <si>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</si>
  <si>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</si>
  <si>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</si>
  <si>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</si>
  <si>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</si>
  <si>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</si>
  <si>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</si>
  <si>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</si>
  <si>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</si>
  <si>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</si>
  <si>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</si>
  <si>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</si>
  <si>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</si>
  <si>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</si>
  <si>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</si>
  <si>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</si>
  <si>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</si>
  <si>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</si>
  <si>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</si>
  <si>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</si>
  <si>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</si>
  <si>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</si>
  <si>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</si>
  <si>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</si>
  <si>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</si>
  <si>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</si>
  <si>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</si>
  <si>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</si>
  <si>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</si>
  <si>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</si>
  <si>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</si>
  <si>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</si>
  <si>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</si>
  <si>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</si>
  <si>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</si>
  <si>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</si>
  <si>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</si>
  <si>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</si>
  <si>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</si>
  <si>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</si>
  <si>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</si>
  <si>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</si>
  <si>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</si>
  <si>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</si>
  <si>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</si>
  <si>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</si>
  <si>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</si>
  <si>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</si>
  <si>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</si>
  <si>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</si>
  <si>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</si>
  <si>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</si>
  <si>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</si>
  <si>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</si>
  <si>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</si>
  <si>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</si>
  <si>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</si>
  <si>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</si>
  <si>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</si>
  <si>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</si>
  <si>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</si>
  <si>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</si>
  <si>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</si>
  <si>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</si>
  <si>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</si>
  <si>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</si>
  <si>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</si>
  <si>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</si>
  <si>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</si>
  <si>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</si>
  <si>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</si>
  <si>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</si>
  <si>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</si>
  <si>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</si>
  <si>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</si>
  <si>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</si>
  <si>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</si>
  <si>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</si>
  <si>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</si>
  <si>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</si>
  <si>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</si>
  <si>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</si>
  <si>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</si>
  <si>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</si>
  <si>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</si>
  <si>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</si>
  <si>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</si>
  <si>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</si>
  <si>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</si>
  <si>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</si>
  <si>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</si>
  <si>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</si>
  <si>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</si>
  <si>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</si>
  <si>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</si>
  <si>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</si>
  <si>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</si>
  <si>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</si>
  <si>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</si>
  <si>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</si>
  <si>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</si>
  <si>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</si>
  <si>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</si>
  <si>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</si>
  <si>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</si>
  <si>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</si>
  <si>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</si>
  <si>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</si>
  <si>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</si>
  <si>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</si>
  <si>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</si>
  <si>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</si>
  <si>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</si>
  <si>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</si>
  <si>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</si>
  <si>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</si>
  <si>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</si>
  <si>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</si>
  <si>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</si>
  <si>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</si>
  <si>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</si>
  <si>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</si>
  <si>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</si>
  <si>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</si>
  <si>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</si>
  <si>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</si>
  <si>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</si>
  <si>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</si>
  <si>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</si>
  <si>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</si>
  <si>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</si>
  <si>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</si>
  <si>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</si>
  <si>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</si>
  <si>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</si>
  <si>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</si>
  <si>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</si>
  <si>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</si>
  <si>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</si>
  <si>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PAVLA MARKOVCA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</si>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</sst>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2865221.46</v>
      </c>
      <c r="D2" s="7">
        <f>'PR-RAS'!E6</f>
        <v>3037662.72</v>
      </c>
      <c r="E2" s="7">
        <v>0</v>
      </c>
      <c r="F2" s="7">
        <v>0</v>
      </c>
      <c r="G2" s="8">
        <f t="shared" ref="G2:G274" si="0">(B2/1000)*(C2*1+D2*2)</f>
        <v>8940.5469000000012</v>
      </c>
      <c r="H2" s="8">
        <f t="shared" ref="H2:H274" si="1">ABS(C2-ROUND(C2,0))+ABS(D2-ROUND(D2,0))</f>
        <v>0.73999999975785613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2465460.42</v>
      </c>
      <c r="D45" s="2">
        <f>'PR-RAS'!E49</f>
        <v>2596077.2200000002</v>
      </c>
      <c r="E45" s="2">
        <v>0</v>
      </c>
      <c r="F45" s="2">
        <v>0</v>
      </c>
      <c r="G45" s="3">
        <f t="shared" si="0"/>
        <v>336935.05384000001</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2465460.42</v>
      </c>
      <c r="D64" s="2">
        <f>'PR-RAS'!E68</f>
        <v>2596077.2200000002</v>
      </c>
      <c r="E64" s="2">
        <v>0</v>
      </c>
      <c r="F64" s="2">
        <v>0</v>
      </c>
      <c r="G64" s="3">
        <f t="shared" si="0"/>
        <v>482429.73618000001</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2465020.42</v>
      </c>
      <c r="D65" s="2">
        <f>'PR-RAS'!E69</f>
        <v>2595697.2200000002</v>
      </c>
      <c r="E65" s="2">
        <v>0</v>
      </c>
      <c r="F65" s="2">
        <v>0</v>
      </c>
      <c r="G65" s="3">
        <f t="shared" si="0"/>
        <v>490010.55104000005</v>
      </c>
      <c r="H65" s="3">
        <f t="shared" si="1"/>
        <v>0.64000000013038516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380</v>
      </c>
      <c r="E66" s="2">
        <v>0</v>
      </c>
      <c r="F66" s="2">
        <v>0</v>
      </c>
      <c r="G66" s="3">
        <f t="shared" si="0"/>
        <v>78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169058.93</v>
      </c>
      <c r="D102" s="2">
        <f>'PR-RAS'!E106</f>
        <v>176591.25</v>
      </c>
      <c r="E102" s="2">
        <v>0</v>
      </c>
      <c r="F102" s="2">
        <v>0</v>
      </c>
      <c r="G102" s="3">
        <f t="shared" si="0"/>
        <v>52746.384430000006</v>
      </c>
      <c r="H102" s="3">
        <f t="shared" si="1"/>
        <v>0.32000000000698492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169058.93</v>
      </c>
      <c r="D108" s="2">
        <f>'PR-RAS'!E112</f>
        <v>176591.25</v>
      </c>
      <c r="E108" s="2">
        <v>0</v>
      </c>
      <c r="F108" s="2">
        <v>0</v>
      </c>
      <c r="G108" s="3">
        <f t="shared" si="0"/>
        <v>55879.833009999995</v>
      </c>
      <c r="H108" s="3">
        <f t="shared" si="1"/>
        <v>0.32000000000698492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169058.93</v>
      </c>
      <c r="D113" s="2">
        <f>'PR-RAS'!E117</f>
        <v>176591.25</v>
      </c>
      <c r="E113" s="2">
        <v>0</v>
      </c>
      <c r="F113" s="2">
        <v>0</v>
      </c>
      <c r="G113" s="3">
        <f t="shared" si="0"/>
        <v>58491.040159999997</v>
      </c>
      <c r="H113" s="3">
        <f t="shared" si="1"/>
        <v>0.32000000000698492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1300</v>
      </c>
      <c r="D121" s="2">
        <f>'PR-RAS'!E125</f>
        <v>750</v>
      </c>
      <c r="E121" s="2">
        <v>0</v>
      </c>
      <c r="F121" s="2">
        <v>0</v>
      </c>
      <c r="G121" s="3">
        <f t="shared" si="0"/>
        <v>336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1300</v>
      </c>
      <c r="D125" s="2">
        <f>'PR-RAS'!E129</f>
        <v>750</v>
      </c>
      <c r="E125" s="2">
        <v>0</v>
      </c>
      <c r="F125" s="2">
        <v>0</v>
      </c>
      <c r="G125" s="3">
        <f t="shared" si="0"/>
        <v>347.2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1300</v>
      </c>
      <c r="D126" s="2">
        <f>'PR-RAS'!E130</f>
        <v>750</v>
      </c>
      <c r="E126" s="2">
        <v>0</v>
      </c>
      <c r="F126" s="2">
        <v>0</v>
      </c>
      <c r="G126" s="3">
        <f t="shared" si="0"/>
        <v>350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229402.11000000002</v>
      </c>
      <c r="D130" s="2">
        <f>'PR-RAS'!E134</f>
        <v>264244.25</v>
      </c>
      <c r="E130" s="2">
        <v>0</v>
      </c>
      <c r="F130" s="2">
        <v>0</v>
      </c>
      <c r="G130" s="3">
        <f t="shared" si="0"/>
        <v>97767.888690000007</v>
      </c>
      <c r="H130" s="3">
        <f t="shared" si="1"/>
        <v>0.36000000001513399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229402.11000000002</v>
      </c>
      <c r="D131" s="2">
        <f>'PR-RAS'!E135</f>
        <v>264244.25</v>
      </c>
      <c r="E131" s="2">
        <v>0</v>
      </c>
      <c r="F131" s="2">
        <v>0</v>
      </c>
      <c r="G131" s="3">
        <f t="shared" si="0"/>
        <v>98525.779299999995</v>
      </c>
      <c r="H131" s="3">
        <f t="shared" si="1"/>
        <v>0.36000000001513399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228886.91</v>
      </c>
      <c r="D132" s="2">
        <f>'PR-RAS'!E136</f>
        <v>263733.84999999998</v>
      </c>
      <c r="E132" s="2">
        <v>0</v>
      </c>
      <c r="F132" s="2">
        <v>0</v>
      </c>
      <c r="G132" s="3">
        <f t="shared" si="0"/>
        <v>99082.453909999997</v>
      </c>
      <c r="H132" s="3">
        <f t="shared" si="1"/>
        <v>0.2400000000197906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515.20000000000005</v>
      </c>
      <c r="D133" s="2">
        <f>'PR-RAS'!E137</f>
        <v>510.4</v>
      </c>
      <c r="E133" s="2">
        <v>0</v>
      </c>
      <c r="F133" s="2">
        <v>0</v>
      </c>
      <c r="G133" s="3">
        <f t="shared" si="0"/>
        <v>202.75200000000001</v>
      </c>
      <c r="H133" s="3">
        <f t="shared" si="1"/>
        <v>0.60000000000002274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2845892.13</v>
      </c>
      <c r="D148" s="2">
        <f>'PR-RAS'!E152</f>
        <v>3233591.1399999997</v>
      </c>
      <c r="E148" s="2">
        <v>0</v>
      </c>
      <c r="F148" s="2">
        <v>0</v>
      </c>
      <c r="G148" s="3">
        <f t="shared" si="0"/>
        <v>1369021.93827</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2383946.09</v>
      </c>
      <c r="D149" s="2">
        <f>'PR-RAS'!E153</f>
        <v>2710258.66</v>
      </c>
      <c r="E149" s="2">
        <v>0</v>
      </c>
      <c r="F149" s="2">
        <v>0</v>
      </c>
      <c r="G149" s="3">
        <f t="shared" si="0"/>
        <v>1155060.5846799999</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1981924.89</v>
      </c>
      <c r="D150" s="2">
        <f>'PR-RAS'!E154</f>
        <v>2260067.58</v>
      </c>
      <c r="E150" s="2">
        <v>0</v>
      </c>
      <c r="F150" s="2">
        <v>0</v>
      </c>
      <c r="G150" s="3">
        <f t="shared" si="0"/>
        <v>968806.94744999998</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1981924.89</v>
      </c>
      <c r="D151" s="2">
        <f>'PR-RAS'!E155</f>
        <v>2260067.58</v>
      </c>
      <c r="E151" s="2">
        <v>0</v>
      </c>
      <c r="F151" s="2">
        <v>0</v>
      </c>
      <c r="G151" s="3">
        <f t="shared" si="0"/>
        <v>975309.00749999995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75171.539999999994</v>
      </c>
      <c r="D155" s="2">
        <f>'PR-RAS'!E159</f>
        <v>77335.5</v>
      </c>
      <c r="E155" s="2">
        <v>0</v>
      </c>
      <c r="F155" s="2">
        <v>0</v>
      </c>
      <c r="G155" s="3">
        <f t="shared" si="0"/>
        <v>35395.75116</v>
      </c>
      <c r="H155" s="3">
        <f t="shared" si="1"/>
        <v>0.96000000000640284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326849.66000000003</v>
      </c>
      <c r="D156" s="2">
        <f>'PR-RAS'!E160</f>
        <v>372855.58</v>
      </c>
      <c r="E156" s="2">
        <v>0</v>
      </c>
      <c r="F156" s="2">
        <v>0</v>
      </c>
      <c r="G156" s="3">
        <f t="shared" si="0"/>
        <v>166246.9271</v>
      </c>
      <c r="H156" s="3">
        <f t="shared" si="1"/>
        <v>0.75999999995110556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326839.7</v>
      </c>
      <c r="D158" s="2">
        <f>'PR-RAS'!E162</f>
        <v>372855.58</v>
      </c>
      <c r="E158" s="2">
        <v>0</v>
      </c>
      <c r="F158" s="2">
        <v>0</v>
      </c>
      <c r="G158" s="3">
        <f t="shared" si="0"/>
        <v>168390.48502000002</v>
      </c>
      <c r="H158" s="3">
        <f t="shared" si="1"/>
        <v>0.71999999997206032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9.9600000000000009</v>
      </c>
      <c r="D159" s="2">
        <f>'PR-RAS'!E163</f>
        <v>0</v>
      </c>
      <c r="E159" s="2">
        <v>0</v>
      </c>
      <c r="F159" s="2">
        <v>0</v>
      </c>
      <c r="G159" s="3">
        <f t="shared" si="0"/>
        <v>1.5736800000000002</v>
      </c>
      <c r="H159" s="3">
        <f t="shared" si="1"/>
        <v>3.9999999999999147E-2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439929.82999999996</v>
      </c>
      <c r="D160" s="2">
        <f>'PR-RAS'!E164</f>
        <v>491920.97</v>
      </c>
      <c r="E160" s="2">
        <v>0</v>
      </c>
      <c r="F160" s="2">
        <v>0</v>
      </c>
      <c r="G160" s="3">
        <f t="shared" si="0"/>
        <v>226379.71143</v>
      </c>
      <c r="H160" s="3">
        <f t="shared" si="1"/>
        <v>0.20000000006984919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63527.76999999999</v>
      </c>
      <c r="D161" s="2">
        <f>'PR-RAS'!E165</f>
        <v>72136.19</v>
      </c>
      <c r="E161" s="2">
        <v>0</v>
      </c>
      <c r="F161" s="2">
        <v>0</v>
      </c>
      <c r="G161" s="3">
        <f t="shared" si="0"/>
        <v>33248.023999999998</v>
      </c>
      <c r="H161" s="3">
        <f t="shared" si="1"/>
        <v>0.42000000001280569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25414.3</v>
      </c>
      <c r="D162" s="2">
        <f>'PR-RAS'!E166</f>
        <v>33772.49</v>
      </c>
      <c r="E162" s="2">
        <v>0</v>
      </c>
      <c r="F162" s="2">
        <v>0</v>
      </c>
      <c r="G162" s="3">
        <f t="shared" si="0"/>
        <v>14966.444079999999</v>
      </c>
      <c r="H162" s="3">
        <f t="shared" si="1"/>
        <v>0.78999999999723514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37472.269999999997</v>
      </c>
      <c r="D163" s="2">
        <f>'PR-RAS'!E167</f>
        <v>35441.379999999997</v>
      </c>
      <c r="E163" s="2">
        <v>0</v>
      </c>
      <c r="F163" s="2">
        <v>0</v>
      </c>
      <c r="G163" s="3">
        <f t="shared" si="0"/>
        <v>17553.514859999999</v>
      </c>
      <c r="H163" s="3">
        <f t="shared" si="1"/>
        <v>0.64999999999417923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581.20000000000005</v>
      </c>
      <c r="D164" s="2">
        <f>'PR-RAS'!E168</f>
        <v>2922.32</v>
      </c>
      <c r="E164" s="2">
        <v>0</v>
      </c>
      <c r="F164" s="2">
        <v>0</v>
      </c>
      <c r="G164" s="3">
        <f t="shared" si="0"/>
        <v>1047.41192</v>
      </c>
      <c r="H164" s="3">
        <f t="shared" si="1"/>
        <v>0.52000000000020918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v>
      </c>
      <c r="D165" s="2">
        <f>'PR-RAS'!E169</f>
        <v>0</v>
      </c>
      <c r="E165" s="2">
        <v>0</v>
      </c>
      <c r="F165" s="2">
        <v>0</v>
      </c>
      <c r="G165" s="3">
        <f t="shared" si="0"/>
        <v>9.84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44439.93</v>
      </c>
      <c r="D166" s="2">
        <f>'PR-RAS'!E170</f>
        <v>42584.450000000004</v>
      </c>
      <c r="E166" s="2">
        <v>0</v>
      </c>
      <c r="F166" s="2">
        <v>0</v>
      </c>
      <c r="G166" s="3">
        <f t="shared" si="0"/>
        <v>21385.456950000003</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22330.12</v>
      </c>
      <c r="D167" s="2">
        <f>'PR-RAS'!E171</f>
        <v>24749.8</v>
      </c>
      <c r="E167" s="2">
        <v>0</v>
      </c>
      <c r="F167" s="2">
        <v>0</v>
      </c>
      <c r="G167" s="3">
        <f t="shared" si="0"/>
        <v>11923.733520000002</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14424.55</v>
      </c>
      <c r="D169" s="2">
        <f>'PR-RAS'!E173</f>
        <v>11835.86</v>
      </c>
      <c r="E169" s="2">
        <v>0</v>
      </c>
      <c r="F169" s="2">
        <v>0</v>
      </c>
      <c r="G169" s="3">
        <f t="shared" si="0"/>
        <v>6400.1733600000007</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4950.29</v>
      </c>
      <c r="D170" s="2">
        <f>'PR-RAS'!E174</f>
        <v>5842.55</v>
      </c>
      <c r="E170" s="2">
        <v>0</v>
      </c>
      <c r="F170" s="2">
        <v>0</v>
      </c>
      <c r="G170" s="3">
        <f t="shared" si="0"/>
        <v>2811.3809100000003</v>
      </c>
      <c r="H170" s="3">
        <f t="shared" si="1"/>
        <v>0.73999999999978172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2734.97</v>
      </c>
      <c r="D171" s="2">
        <f>'PR-RAS'!E175</f>
        <v>156.24</v>
      </c>
      <c r="E171" s="2">
        <v>0</v>
      </c>
      <c r="F171" s="2">
        <v>0</v>
      </c>
      <c r="G171" s="3">
        <f t="shared" si="0"/>
        <v>518.06650000000002</v>
      </c>
      <c r="H171" s="3">
        <f t="shared" si="1"/>
        <v>0.27000000000020918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307725.27</v>
      </c>
      <c r="D174" s="2">
        <f>'PR-RAS'!E178</f>
        <v>360562.64999999997</v>
      </c>
      <c r="E174" s="2">
        <v>0</v>
      </c>
      <c r="F174" s="2">
        <v>0</v>
      </c>
      <c r="G174" s="3">
        <f t="shared" si="0"/>
        <v>177991.14860999997</v>
      </c>
      <c r="H174" s="3">
        <f t="shared" si="1"/>
        <v>0.62000000005355105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13116.33</v>
      </c>
      <c r="D175" s="2">
        <f>'PR-RAS'!E179</f>
        <v>12291.19</v>
      </c>
      <c r="E175" s="2">
        <v>0</v>
      </c>
      <c r="F175" s="2">
        <v>0</v>
      </c>
      <c r="G175" s="3">
        <f t="shared" si="0"/>
        <v>6559.5755399999998</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19979.3</v>
      </c>
      <c r="D176" s="2">
        <f>'PR-RAS'!E180</f>
        <v>29273.37</v>
      </c>
      <c r="E176" s="2">
        <v>0</v>
      </c>
      <c r="F176" s="2">
        <v>0</v>
      </c>
      <c r="G176" s="3">
        <f t="shared" si="0"/>
        <v>13742.056999999999</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2552.39</v>
      </c>
      <c r="D177" s="2">
        <f>'PR-RAS'!E181</f>
        <v>3171.32</v>
      </c>
      <c r="E177" s="2">
        <v>0</v>
      </c>
      <c r="F177" s="2">
        <v>0</v>
      </c>
      <c r="G177" s="3">
        <f t="shared" si="0"/>
        <v>1565.5252800000001</v>
      </c>
      <c r="H177" s="3">
        <f t="shared" si="1"/>
        <v>0.71000000000003638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6749.12</v>
      </c>
      <c r="D178" s="2">
        <f>'PR-RAS'!E182</f>
        <v>6806.45</v>
      </c>
      <c r="E178" s="2">
        <v>0</v>
      </c>
      <c r="F178" s="2">
        <v>0</v>
      </c>
      <c r="G178" s="3">
        <f t="shared" si="0"/>
        <v>3604.0775399999998</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138276.29999999999</v>
      </c>
      <c r="D179" s="2">
        <f>'PR-RAS'!E183</f>
        <v>144469.10999999999</v>
      </c>
      <c r="E179" s="2">
        <v>0</v>
      </c>
      <c r="F179" s="2">
        <v>0</v>
      </c>
      <c r="G179" s="3">
        <f t="shared" si="0"/>
        <v>76044.184559999994</v>
      </c>
      <c r="H179" s="3">
        <f t="shared" si="1"/>
        <v>0.40999999997438863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7809</v>
      </c>
      <c r="E180" s="2">
        <v>0</v>
      </c>
      <c r="F180" s="2">
        <v>0</v>
      </c>
      <c r="G180" s="3">
        <f t="shared" si="0"/>
        <v>2795.6219999999998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116211.57</v>
      </c>
      <c r="D181" s="2">
        <f>'PR-RAS'!E185</f>
        <v>148864.67000000001</v>
      </c>
      <c r="E181" s="2">
        <v>0</v>
      </c>
      <c r="F181" s="2">
        <v>0</v>
      </c>
      <c r="G181" s="3">
        <f t="shared" si="0"/>
        <v>74509.363800000006</v>
      </c>
      <c r="H181" s="3">
        <f t="shared" si="1"/>
        <v>0.7599999999802094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2924.68</v>
      </c>
      <c r="D182" s="2">
        <f>'PR-RAS'!E186</f>
        <v>2506.92</v>
      </c>
      <c r="E182" s="2">
        <v>0</v>
      </c>
      <c r="F182" s="2">
        <v>0</v>
      </c>
      <c r="G182" s="3">
        <f t="shared" si="0"/>
        <v>1436.87212</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7915.58</v>
      </c>
      <c r="D183" s="2">
        <f>'PR-RAS'!E187</f>
        <v>5370.62</v>
      </c>
      <c r="E183" s="2">
        <v>0</v>
      </c>
      <c r="F183" s="2">
        <v>0</v>
      </c>
      <c r="G183" s="3">
        <f t="shared" si="0"/>
        <v>3395.54124</v>
      </c>
      <c r="H183" s="3">
        <f t="shared" si="1"/>
        <v>0.8000000000001819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4195.75</v>
      </c>
      <c r="D184" s="2">
        <f>'PR-RAS'!E188</f>
        <v>1242.22</v>
      </c>
      <c r="E184" s="2">
        <v>0</v>
      </c>
      <c r="F184" s="2">
        <v>0</v>
      </c>
      <c r="G184" s="3">
        <f t="shared" si="0"/>
        <v>1222.47477</v>
      </c>
      <c r="H184" s="3">
        <f t="shared" si="1"/>
        <v>0.47000000000002728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20041.109999999997</v>
      </c>
      <c r="D190" s="2">
        <f>'PR-RAS'!E194</f>
        <v>15395.460000000001</v>
      </c>
      <c r="E190" s="2">
        <v>0</v>
      </c>
      <c r="F190" s="2">
        <v>0</v>
      </c>
      <c r="G190" s="3">
        <f t="shared" si="0"/>
        <v>9607.2536700000001</v>
      </c>
      <c r="H190" s="3">
        <f t="shared" si="1"/>
        <v>0.56999999999788997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1792.45</v>
      </c>
      <c r="D191" s="2">
        <f>'PR-RAS'!E195</f>
        <v>714.82</v>
      </c>
      <c r="E191" s="2">
        <v>0</v>
      </c>
      <c r="F191" s="2">
        <v>0</v>
      </c>
      <c r="G191" s="3">
        <f t="shared" si="0"/>
        <v>612.19710000000009</v>
      </c>
      <c r="H191" s="3">
        <f t="shared" si="1"/>
        <v>0.62999999999999545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1257.6400000000001</v>
      </c>
      <c r="E192" s="2">
        <v>0</v>
      </c>
      <c r="F192" s="2">
        <v>0</v>
      </c>
      <c r="G192" s="3">
        <f t="shared" si="0"/>
        <v>480.41848000000005</v>
      </c>
      <c r="H192" s="3">
        <f t="shared" si="1"/>
        <v>0.35999999999989996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6040.89</v>
      </c>
      <c r="D193" s="2">
        <f>'PR-RAS'!E197</f>
        <v>5452.92</v>
      </c>
      <c r="E193" s="2">
        <v>0</v>
      </c>
      <c r="F193" s="2">
        <v>0</v>
      </c>
      <c r="G193" s="3">
        <f t="shared" si="0"/>
        <v>3253.77216</v>
      </c>
      <c r="H193" s="3">
        <f t="shared" si="1"/>
        <v>0.18999999999959982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6175</v>
      </c>
      <c r="D194" s="2">
        <f>'PR-RAS'!E198</f>
        <v>3245</v>
      </c>
      <c r="E194" s="2">
        <v>0</v>
      </c>
      <c r="F194" s="2">
        <v>0</v>
      </c>
      <c r="G194" s="3">
        <f t="shared" si="0"/>
        <v>2444.3450000000003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4304.08</v>
      </c>
      <c r="D195" s="2">
        <f>'PR-RAS'!E199</f>
        <v>4725.08</v>
      </c>
      <c r="E195" s="2">
        <v>0</v>
      </c>
      <c r="F195" s="2">
        <v>0</v>
      </c>
      <c r="G195" s="3">
        <f t="shared" si="0"/>
        <v>2668.3225600000001</v>
      </c>
      <c r="H195" s="3">
        <f t="shared" si="1"/>
        <v>0.15999999999985448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559.69000000000005</v>
      </c>
      <c r="D196" s="2">
        <f>'PR-RAS'!E200</f>
        <v>0</v>
      </c>
      <c r="E196" s="2">
        <v>0</v>
      </c>
      <c r="F196" s="2">
        <v>0</v>
      </c>
      <c r="G196" s="3">
        <f t="shared" si="0"/>
        <v>109.13955000000001</v>
      </c>
      <c r="H196" s="3">
        <f t="shared" si="1"/>
        <v>0.30999999999994543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1169</v>
      </c>
      <c r="D197" s="2">
        <f>'PR-RAS'!E201</f>
        <v>0</v>
      </c>
      <c r="E197" s="2">
        <v>0</v>
      </c>
      <c r="F197" s="2">
        <v>0</v>
      </c>
      <c r="G197" s="3">
        <f t="shared" si="0"/>
        <v>229.124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1622.15</v>
      </c>
      <c r="D198" s="2">
        <f>'PR-RAS'!E202</f>
        <v>1761.51</v>
      </c>
      <c r="E198" s="2">
        <v>0</v>
      </c>
      <c r="F198" s="2">
        <v>0</v>
      </c>
      <c r="G198" s="3">
        <f t="shared" si="0"/>
        <v>1013.5984900000001</v>
      </c>
      <c r="H198" s="3">
        <f t="shared" si="1"/>
        <v>0.64000000000010004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1622.15</v>
      </c>
      <c r="D212" s="2">
        <f>'PR-RAS'!E216</f>
        <v>1761.51</v>
      </c>
      <c r="E212" s="2">
        <v>0</v>
      </c>
      <c r="F212" s="2">
        <v>0</v>
      </c>
      <c r="G212" s="3">
        <f t="shared" si="0"/>
        <v>1085.63087</v>
      </c>
      <c r="H212" s="3">
        <f t="shared" si="1"/>
        <v>0.64000000000010004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1338.22</v>
      </c>
      <c r="D213" s="2">
        <f>'PR-RAS'!E217</f>
        <v>1757.62</v>
      </c>
      <c r="E213" s="2">
        <v>0</v>
      </c>
      <c r="F213" s="2">
        <v>0</v>
      </c>
      <c r="G213" s="3">
        <f t="shared" si="0"/>
        <v>1028.93352</v>
      </c>
      <c r="H213" s="3">
        <f t="shared" si="1"/>
        <v>0.60000000000013642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283.93</v>
      </c>
      <c r="D215" s="2">
        <f>'PR-RAS'!E219</f>
        <v>3.89</v>
      </c>
      <c r="E215" s="2">
        <v>0</v>
      </c>
      <c r="F215" s="2">
        <v>0</v>
      </c>
      <c r="G215" s="3">
        <f t="shared" si="0"/>
        <v>62.425939999999997</v>
      </c>
      <c r="H215" s="3">
        <f t="shared" si="1"/>
        <v>0.17999999999999305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18080</v>
      </c>
      <c r="D258" s="2">
        <f>'PR-RAS'!E262</f>
        <v>29650</v>
      </c>
      <c r="E258" s="2">
        <v>0</v>
      </c>
      <c r="F258" s="2">
        <v>0</v>
      </c>
      <c r="G258" s="3">
        <f t="shared" si="0"/>
        <v>19886.66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18080</v>
      </c>
      <c r="D265" s="2">
        <f>'PR-RAS'!E269</f>
        <v>29650</v>
      </c>
      <c r="E265" s="2">
        <v>0</v>
      </c>
      <c r="F265" s="2">
        <v>0</v>
      </c>
      <c r="G265" s="3">
        <f t="shared" si="0"/>
        <v>20428.32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18080</v>
      </c>
      <c r="D266" s="2">
        <f>'PR-RAS'!E270</f>
        <v>29650</v>
      </c>
      <c r="E266" s="2">
        <v>0</v>
      </c>
      <c r="F266" s="2">
        <v>0</v>
      </c>
      <c r="G266" s="3">
        <f t="shared" si="0"/>
        <v>20505.7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2314.06</v>
      </c>
      <c r="D269" s="2">
        <f>'PR-RAS'!E273</f>
        <v>0</v>
      </c>
      <c r="E269" s="2">
        <v>0</v>
      </c>
      <c r="F269" s="2">
        <v>0</v>
      </c>
      <c r="G269" s="3">
        <f t="shared" si="0"/>
        <v>620.16808000000003</v>
      </c>
      <c r="H269" s="3">
        <f t="shared" si="1"/>
        <v>5.999999999994543E-2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2314.06</v>
      </c>
      <c r="D270" s="2">
        <f>'PR-RAS'!E274</f>
        <v>0</v>
      </c>
      <c r="E270" s="2">
        <v>0</v>
      </c>
      <c r="F270" s="2">
        <v>0</v>
      </c>
      <c r="G270" s="3">
        <f t="shared" si="0"/>
        <v>622.48214000000007</v>
      </c>
      <c r="H270" s="3">
        <f t="shared" si="1"/>
        <v>5.999999999994543E-2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2314.06</v>
      </c>
      <c r="D272" s="2">
        <f>'PR-RAS'!E276</f>
        <v>0</v>
      </c>
      <c r="E272" s="2">
        <v>0</v>
      </c>
      <c r="F272" s="2">
        <v>0</v>
      </c>
      <c r="G272" s="3">
        <f t="shared" si="0"/>
        <v>627.11026000000004</v>
      </c>
      <c r="H272" s="3">
        <f t="shared" si="1"/>
        <v>5.999999999994543E-2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2845892.13</v>
      </c>
      <c r="D295" s="2">
        <f>'PR-RAS'!E299</f>
        <v>3233591.1399999997</v>
      </c>
      <c r="E295" s="2">
        <v>0</v>
      </c>
      <c r="F295" s="2">
        <v>0</v>
      </c>
      <c r="G295" s="3">
        <f t="shared" si="12"/>
        <v>2738043.8765400001</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19329.330000000075</v>
      </c>
      <c r="D296" s="2">
        <f>'PR-RAS'!E300</f>
        <v>0</v>
      </c>
      <c r="E296" s="2">
        <v>0</v>
      </c>
      <c r="F296" s="2">
        <v>0</v>
      </c>
      <c r="G296" s="3">
        <f t="shared" si="12"/>
        <v>5702.1523500000221</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195928.41999999946</v>
      </c>
      <c r="E297" s="2">
        <v>0</v>
      </c>
      <c r="F297" s="2">
        <v>0</v>
      </c>
      <c r="G297" s="3">
        <f t="shared" si="12"/>
        <v>115989.62463999967</v>
      </c>
      <c r="H297" s="3">
        <f t="shared" si="13"/>
        <v>0.41999999945983291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119587.63</v>
      </c>
      <c r="D298" s="2">
        <f>'PR-RAS'!E302</f>
        <v>87362.41</v>
      </c>
      <c r="E298" s="2">
        <v>0</v>
      </c>
      <c r="F298" s="2">
        <v>0</v>
      </c>
      <c r="G298" s="3">
        <f t="shared" si="12"/>
        <v>87410.797649999993</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215757.5</v>
      </c>
      <c r="E300" s="2">
        <v>0</v>
      </c>
      <c r="F300" s="2">
        <v>0</v>
      </c>
      <c r="G300" s="3">
        <f t="shared" si="12"/>
        <v>129022.985</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62418.83</v>
      </c>
      <c r="D355" s="2">
        <f>'PR-RAS'!E360</f>
        <v>23618.860000000004</v>
      </c>
      <c r="E355" s="2">
        <v>0</v>
      </c>
      <c r="F355" s="2">
        <v>0</v>
      </c>
      <c r="G355" s="3">
        <f t="shared" si="12"/>
        <v>38818.418700000002</v>
      </c>
      <c r="H355" s="3">
        <f t="shared" si="13"/>
        <v>0.30999999999403371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62418.83</v>
      </c>
      <c r="D368" s="2">
        <f>'PR-RAS'!E373</f>
        <v>23618.860000000004</v>
      </c>
      <c r="E368" s="2">
        <v>0</v>
      </c>
      <c r="F368" s="2">
        <v>0</v>
      </c>
      <c r="G368" s="3">
        <f t="shared" si="12"/>
        <v>40243.953850000005</v>
      </c>
      <c r="H368" s="3">
        <f t="shared" si="13"/>
        <v>0.30999999999403371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59442.82</v>
      </c>
      <c r="D374" s="2">
        <f>'PR-RAS'!E379</f>
        <v>23514.870000000003</v>
      </c>
      <c r="E374" s="2">
        <v>0</v>
      </c>
      <c r="F374" s="2">
        <v>0</v>
      </c>
      <c r="G374" s="3">
        <f t="shared" si="12"/>
        <v>39714.264880000002</v>
      </c>
      <c r="H374" s="3">
        <f t="shared" si="13"/>
        <v>0.30999999999767169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8729.67</v>
      </c>
      <c r="D375" s="2">
        <f>'PR-RAS'!E380</f>
        <v>4196.22</v>
      </c>
      <c r="E375" s="2">
        <v>0</v>
      </c>
      <c r="F375" s="2">
        <v>0</v>
      </c>
      <c r="G375" s="3">
        <f t="shared" si="12"/>
        <v>6403.66914</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15344.59</v>
      </c>
      <c r="D377" s="2">
        <f>'PR-RAS'!E382</f>
        <v>0</v>
      </c>
      <c r="E377" s="2">
        <v>0</v>
      </c>
      <c r="F377" s="2">
        <v>0</v>
      </c>
      <c r="G377" s="3">
        <f t="shared" si="12"/>
        <v>5769.5658400000002</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35368.559999999998</v>
      </c>
      <c r="D380" s="2">
        <f>'PR-RAS'!E385</f>
        <v>19318.650000000001</v>
      </c>
      <c r="E380" s="2">
        <v>0</v>
      </c>
      <c r="F380" s="2">
        <v>0</v>
      </c>
      <c r="G380" s="3">
        <f t="shared" si="12"/>
        <v>28048.220939999999</v>
      </c>
      <c r="H380" s="3">
        <f t="shared" si="13"/>
        <v>0.79000000000087311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2976.01</v>
      </c>
      <c r="D388" s="2">
        <f>'PR-RAS'!E393</f>
        <v>103.99</v>
      </c>
      <c r="E388" s="2">
        <v>0</v>
      </c>
      <c r="F388" s="2">
        <v>0</v>
      </c>
      <c r="G388" s="3">
        <f t="shared" si="12"/>
        <v>1232.2041300000001</v>
      </c>
      <c r="H388" s="3">
        <f t="shared" si="13"/>
        <v>2.0000000000223395E-2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2976.01</v>
      </c>
      <c r="D389" s="2">
        <f>'PR-RAS'!E394</f>
        <v>103.99</v>
      </c>
      <c r="E389" s="2">
        <v>0</v>
      </c>
      <c r="F389" s="2">
        <v>0</v>
      </c>
      <c r="G389" s="3">
        <f t="shared" si="12"/>
        <v>1235.3881200000001</v>
      </c>
      <c r="H389" s="3">
        <f t="shared" si="13"/>
        <v>2.0000000000223395E-2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62418.83</v>
      </c>
      <c r="D413" s="2">
        <f>'PR-RAS'!E418</f>
        <v>23618.860000000004</v>
      </c>
      <c r="E413" s="2">
        <v>0</v>
      </c>
      <c r="F413" s="2">
        <v>0</v>
      </c>
      <c r="G413" s="3">
        <f t="shared" si="12"/>
        <v>45178.498600000006</v>
      </c>
      <c r="H413" s="3">
        <f t="shared" si="13"/>
        <v>0.30999999999403371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50599.35</v>
      </c>
      <c r="D415" s="2">
        <f>'PR-RAS'!E420</f>
        <v>61463.63</v>
      </c>
      <c r="E415" s="2">
        <v>0</v>
      </c>
      <c r="F415" s="2">
        <v>0</v>
      </c>
      <c r="G415" s="3">
        <f t="shared" si="12"/>
        <v>71840.016539999997</v>
      </c>
      <c r="H415" s="3">
        <f t="shared" si="13"/>
        <v>0.72000000000116415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2865221.46</v>
      </c>
      <c r="D417" s="2">
        <f>'PR-RAS'!E422</f>
        <v>3037662.72</v>
      </c>
      <c r="E417" s="2">
        <v>0</v>
      </c>
      <c r="F417" s="2">
        <v>0</v>
      </c>
      <c r="G417" s="3">
        <f t="shared" si="12"/>
        <v>3719267.5104</v>
      </c>
      <c r="H417" s="3">
        <f t="shared" si="13"/>
        <v>0.73999999975785613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2908310.96</v>
      </c>
      <c r="D418" s="2">
        <f>'PR-RAS'!E423</f>
        <v>3257209.9999999995</v>
      </c>
      <c r="E418" s="2">
        <v>0</v>
      </c>
      <c r="F418" s="2">
        <v>0</v>
      </c>
      <c r="G418" s="3">
        <f t="shared" si="12"/>
        <v>3929278.8103199992</v>
      </c>
      <c r="H418" s="3">
        <f t="shared" si="13"/>
        <v>4.000000050291419E-2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43089.5</v>
      </c>
      <c r="D420" s="2">
        <f>'PR-RAS'!E425</f>
        <v>219547.27999999933</v>
      </c>
      <c r="E420" s="2">
        <v>0</v>
      </c>
      <c r="F420" s="2">
        <v>0</v>
      </c>
      <c r="G420" s="3">
        <f t="shared" si="12"/>
        <v>202035.12113999942</v>
      </c>
      <c r="H420" s="3">
        <f t="shared" si="13"/>
        <v>0.77999999932944775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68988.28</v>
      </c>
      <c r="D421" s="2">
        <f>'PR-RAS'!E426</f>
        <v>25898.780000000006</v>
      </c>
      <c r="E421" s="2">
        <v>0</v>
      </c>
      <c r="F421" s="2">
        <v>0</v>
      </c>
      <c r="G421" s="3">
        <f t="shared" si="12"/>
        <v>50730.052800000005</v>
      </c>
      <c r="H421" s="3">
        <f t="shared" si="13"/>
        <v>0.49999999999272404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215757.5</v>
      </c>
      <c r="E423" s="2">
        <v>0</v>
      </c>
      <c r="F423" s="2">
        <v>0</v>
      </c>
      <c r="G423" s="3">
        <f t="shared" si="12"/>
        <v>182099.33</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2865221.46</v>
      </c>
      <c r="D637" s="2">
        <f>'PR-RAS'!E643</f>
        <v>3037662.72</v>
      </c>
      <c r="E637" s="2">
        <v>0</v>
      </c>
      <c r="F637" s="2">
        <v>0</v>
      </c>
      <c r="G637" s="3">
        <f t="shared" si="14"/>
        <v>5686187.8284</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2908310.96</v>
      </c>
      <c r="D638" s="2">
        <f>'PR-RAS'!E644</f>
        <v>3257209.9999999995</v>
      </c>
      <c r="E638" s="2">
        <v>0</v>
      </c>
      <c r="F638" s="2">
        <v>0</v>
      </c>
      <c r="G638" s="3">
        <f t="shared" si="14"/>
        <v>6002279.6215199996</v>
      </c>
      <c r="H638" s="3">
        <f t="shared" si="15"/>
        <v>4.000000050291419E-2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43089.5</v>
      </c>
      <c r="D640" s="2">
        <f>'PR-RAS'!E646</f>
        <v>219547.27999999933</v>
      </c>
      <c r="E640" s="2">
        <v>0</v>
      </c>
      <c r="F640" s="2">
        <v>0</v>
      </c>
      <c r="G640" s="3">
        <f t="shared" si="14"/>
        <v>308115.61433999916</v>
      </c>
      <c r="H640" s="3">
        <f t="shared" si="15"/>
        <v>0.77999999932944775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68988.28</v>
      </c>
      <c r="D641" s="2">
        <f>'PR-RAS'!E647</f>
        <v>25898.780000000006</v>
      </c>
      <c r="E641" s="2">
        <v>0</v>
      </c>
      <c r="F641" s="2">
        <v>0</v>
      </c>
      <c r="G641" s="3">
        <f t="shared" si="14"/>
        <v>77302.937600000005</v>
      </c>
      <c r="H641" s="3">
        <f t="shared" si="15"/>
        <v>0.49999999999272404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25898.78</v>
      </c>
      <c r="D643" s="2">
        <f>'PR-RAS'!E649</f>
        <v>0</v>
      </c>
      <c r="E643" s="2">
        <v>0</v>
      </c>
      <c r="F643" s="2">
        <v>0</v>
      </c>
      <c r="G643" s="3">
        <f t="shared" si="14"/>
        <v>16627.016759999999</v>
      </c>
      <c r="H643" s="3">
        <f t="shared" si="15"/>
        <v>0.22000000000116415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193648.49999999933</v>
      </c>
      <c r="E644" s="2">
        <v>0</v>
      </c>
      <c r="F644" s="2">
        <v>0</v>
      </c>
      <c r="G644" s="3">
        <f t="shared" si="14"/>
        <v>249031.97099999915</v>
      </c>
      <c r="H644" s="3">
        <f t="shared" si="15"/>
        <v>0.4999999993306119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205435.65</v>
      </c>
      <c r="D645" s="2">
        <f>'PR-RAS'!E651</f>
        <v>0</v>
      </c>
      <c r="E645" s="2">
        <v>0</v>
      </c>
      <c r="F645" s="2">
        <v>0</v>
      </c>
      <c r="G645" s="3">
        <f t="shared" si="14"/>
        <v>132300.55859999999</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59346.78</v>
      </c>
      <c r="D646" s="2">
        <f>'PR-RAS'!E653</f>
        <v>31075.52</v>
      </c>
      <c r="E646" s="2">
        <v>0</v>
      </c>
      <c r="F646" s="2">
        <v>0</v>
      </c>
      <c r="G646" s="3">
        <f t="shared" si="14"/>
        <v>78366.093900000007</v>
      </c>
      <c r="H646" s="3">
        <f t="shared" si="15"/>
        <v>0.7000000000007276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2905380.51</v>
      </c>
      <c r="D647" s="2">
        <f>'PR-RAS'!E654</f>
        <v>708269.73</v>
      </c>
      <c r="E647" s="2">
        <v>0</v>
      </c>
      <c r="F647" s="2">
        <v>0</v>
      </c>
      <c r="G647" s="3">
        <f t="shared" si="14"/>
        <v>2791960.3006199999</v>
      </c>
      <c r="H647" s="3">
        <f t="shared" si="15"/>
        <v>0.76000000024214387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2933651.77</v>
      </c>
      <c r="D648" s="2">
        <f>'PR-RAS'!E655</f>
        <v>717033.96</v>
      </c>
      <c r="E648" s="2">
        <v>0</v>
      </c>
      <c r="F648" s="2">
        <v>0</v>
      </c>
      <c r="G648" s="3">
        <f t="shared" si="14"/>
        <v>2825914.6394299995</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31075.519999999553</v>
      </c>
      <c r="D649" s="2">
        <f>'PR-RAS'!E656</f>
        <v>22311.290000000037</v>
      </c>
      <c r="E649" s="2">
        <v>0</v>
      </c>
      <c r="F649" s="2">
        <v>0</v>
      </c>
      <c r="G649" s="3">
        <f t="shared" si="14"/>
        <v>49052.368799999764</v>
      </c>
      <c r="H649" s="3">
        <f t="shared" si="15"/>
        <v>0.77000000048428774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78</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71</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2465020.42</v>
      </c>
      <c r="D676" s="2">
        <f>'PR-RAS'!E683</f>
        <v>2595697.2200000002</v>
      </c>
      <c r="E676" s="2">
        <v>0</v>
      </c>
      <c r="F676" s="2">
        <v>0</v>
      </c>
      <c r="G676" s="3">
        <f t="shared" si="14"/>
        <v>5168080.0305000003</v>
      </c>
      <c r="H676" s="3">
        <f t="shared" si="15"/>
        <v>0.64000000013038516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380</v>
      </c>
      <c r="E678" s="2">
        <v>0</v>
      </c>
      <c r="F678" s="2">
        <v>0</v>
      </c>
      <c r="G678" s="3">
        <f t="shared" si="14"/>
        <v>812.40000000000009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169058.93</v>
      </c>
      <c r="D717" s="2">
        <f>'PR-RAS'!E724</f>
        <v>176591.25</v>
      </c>
      <c r="E717" s="2">
        <v>0</v>
      </c>
      <c r="F717" s="2">
        <v>0</v>
      </c>
      <c r="G717" s="3">
        <f t="shared" si="14"/>
        <v>373924.86387999996</v>
      </c>
      <c r="H717" s="3">
        <f t="shared" si="15"/>
        <v>0.32000000000698492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6551.74</v>
      </c>
      <c r="E725" s="2">
        <v>0</v>
      </c>
      <c r="F725" s="2">
        <v>0</v>
      </c>
      <c r="G725" s="3">
        <f t="shared" si="14"/>
        <v>12878.569920000002</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3847.03</v>
      </c>
      <c r="D726" s="2">
        <f>'PR-RAS'!E733</f>
        <v>1765.76</v>
      </c>
      <c r="E726" s="2">
        <v>0</v>
      </c>
      <c r="F726" s="2">
        <v>0</v>
      </c>
      <c r="G726" s="3">
        <f t="shared" si="14"/>
        <v>5349.4487499999996</v>
      </c>
      <c r="H726" s="3">
        <f t="shared" si="15"/>
        <v>0.27000000000020918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37472.269999999997</v>
      </c>
      <c r="D727" s="2">
        <f>'PR-RAS'!E734</f>
        <v>35441.379999999997</v>
      </c>
      <c r="E727" s="2">
        <v>0</v>
      </c>
      <c r="F727" s="2">
        <v>0</v>
      </c>
      <c r="G727" s="3">
        <f t="shared" si="14"/>
        <v>78665.751779999991</v>
      </c>
      <c r="H727" s="3">
        <f t="shared" si="15"/>
        <v>0.64999999999417923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7809</v>
      </c>
      <c r="E729" s="2">
        <v>0</v>
      </c>
      <c r="F729" s="2">
        <v>0</v>
      </c>
      <c r="G729" s="3">
        <f t="shared" si="14"/>
        <v>11369.904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102570.73</v>
      </c>
      <c r="D731" s="2">
        <f>'PR-RAS'!E738</f>
        <v>130048.87</v>
      </c>
      <c r="E731" s="2">
        <v>0</v>
      </c>
      <c r="F731" s="2">
        <v>0</v>
      </c>
      <c r="G731" s="3">
        <f t="shared" si="14"/>
        <v>264747.98309999995</v>
      </c>
      <c r="H731" s="3">
        <f t="shared" si="15"/>
        <v>0.40000000000873115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13110.84</v>
      </c>
      <c r="D732" s="2">
        <f>'PR-RAS'!E739</f>
        <v>8333.0499999999993</v>
      </c>
      <c r="E732" s="2">
        <v>0</v>
      </c>
      <c r="F732" s="2">
        <v>0</v>
      </c>
      <c r="G732" s="3">
        <f t="shared" si="14"/>
        <v>21766.943139999999</v>
      </c>
      <c r="H732" s="3">
        <f t="shared" si="15"/>
        <v>0.20999999999912689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1792.45</v>
      </c>
      <c r="D734" s="2">
        <f>'PR-RAS'!E741</f>
        <v>714.82</v>
      </c>
      <c r="E734" s="2">
        <v>0</v>
      </c>
      <c r="F734" s="2">
        <v>0</v>
      </c>
      <c r="G734" s="3">
        <f t="shared" si="14"/>
        <v>2361.7919700000002</v>
      </c>
      <c r="H734" s="3">
        <f t="shared" si="15"/>
        <v>0.62999999999999545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1210.83</v>
      </c>
      <c r="E735" s="2">
        <v>0</v>
      </c>
      <c r="F735" s="2">
        <v>0</v>
      </c>
      <c r="G735" s="3">
        <f t="shared" si="14"/>
        <v>1777.4984399999998</v>
      </c>
      <c r="H735" s="3">
        <f t="shared" si="15"/>
        <v>0.17000000000007276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4552</v>
      </c>
      <c r="E737" s="2">
        <v>0</v>
      </c>
      <c r="F737" s="2">
        <v>0</v>
      </c>
      <c r="G737" s="3">
        <f t="shared" si="28"/>
        <v>6700.5439999999999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21100</v>
      </c>
      <c r="E836" s="2">
        <v>0</v>
      </c>
      <c r="F836" s="2">
        <v>0</v>
      </c>
      <c r="G836" s="3">
        <f t="shared" si="14"/>
        <v>35237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18080</v>
      </c>
      <c r="D843" s="2">
        <f>'PR-RAS'!E850</f>
        <v>8550</v>
      </c>
      <c r="E843" s="2">
        <v>0</v>
      </c>
      <c r="F843" s="2">
        <v>0</v>
      </c>
      <c r="G843" s="3">
        <f t="shared" si="34"/>
        <v>29621.559999999998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364992.81000000023</v>
      </c>
      <c r="D1011" s="7">
        <f>BILANCA!E6</f>
        <v>354996.81000000006</v>
      </c>
      <c r="E1011" s="7">
        <v>0</v>
      </c>
      <c r="F1011" s="7">
        <v>0</v>
      </c>
      <c r="G1011" s="8">
        <f t="shared" ref="G1011:G1306" si="38">B1011/1000*C1011+B1011/500*D1011</f>
        <v>1074.9864300000004</v>
      </c>
      <c r="H1011" s="8">
        <f t="shared" si="35"/>
        <v>0.37999999971361831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123699.14000000026</v>
      </c>
      <c r="D1012" s="2">
        <f>BILANCA!E7</f>
        <v>111258.78000000007</v>
      </c>
      <c r="E1012" s="2">
        <v>0</v>
      </c>
      <c r="F1012" s="2">
        <v>0</v>
      </c>
      <c r="G1012" s="3">
        <f t="shared" si="38"/>
        <v>692.4334000000008</v>
      </c>
      <c r="H1012" s="3">
        <f t="shared" si="35"/>
        <v>0.36000000018975697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165.9199999999837</v>
      </c>
      <c r="D1013" s="2">
        <f>BILANCA!E8</f>
        <v>165.9199999999837</v>
      </c>
      <c r="E1013" s="2">
        <v>0</v>
      </c>
      <c r="F1013" s="2">
        <v>0</v>
      </c>
      <c r="G1013" s="3">
        <f t="shared" si="38"/>
        <v>1.4932799999998534</v>
      </c>
      <c r="H1013" s="3">
        <f t="shared" si="35"/>
        <v>0.16000000003259629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372662.16</v>
      </c>
      <c r="D1015" s="2">
        <f>BILANCA!E10</f>
        <v>372662.16</v>
      </c>
      <c r="E1015" s="2">
        <v>0</v>
      </c>
      <c r="F1015" s="2">
        <v>0</v>
      </c>
      <c r="G1015" s="3">
        <f t="shared" si="38"/>
        <v>5589.9323999999997</v>
      </c>
      <c r="H1015" s="3">
        <f t="shared" si="35"/>
        <v>0.31999999994877726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372496.24</v>
      </c>
      <c r="D1016" s="2">
        <f>BILANCA!E11</f>
        <v>372496.24</v>
      </c>
      <c r="E1016" s="2">
        <v>0</v>
      </c>
      <c r="F1016" s="2">
        <v>0</v>
      </c>
      <c r="G1016" s="3">
        <f t="shared" si="38"/>
        <v>6704.9323199999999</v>
      </c>
      <c r="H1016" s="3">
        <f t="shared" si="35"/>
        <v>0.47999999998137355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123533.22000000028</v>
      </c>
      <c r="D1017" s="2">
        <f>BILANCA!E12</f>
        <v>111092.86000000009</v>
      </c>
      <c r="E1017" s="2">
        <v>0</v>
      </c>
      <c r="F1017" s="2">
        <v>0</v>
      </c>
      <c r="G1017" s="3">
        <f t="shared" si="38"/>
        <v>2420.0325800000032</v>
      </c>
      <c r="H1017" s="3">
        <f t="shared" si="35"/>
        <v>0.36000000018975697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110798.79000000027</v>
      </c>
      <c r="D1024" s="2">
        <f>BILANCA!E19</f>
        <v>98274.840000000084</v>
      </c>
      <c r="E1024" s="2">
        <v>0</v>
      </c>
      <c r="F1024" s="2">
        <v>0</v>
      </c>
      <c r="G1024" s="3">
        <f t="shared" si="38"/>
        <v>4302.878580000006</v>
      </c>
      <c r="H1024" s="3">
        <f t="shared" si="35"/>
        <v>0.36999999964609742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139559.78</v>
      </c>
      <c r="D1025" s="2">
        <f>BILANCA!E20</f>
        <v>144656</v>
      </c>
      <c r="E1025" s="2">
        <v>0</v>
      </c>
      <c r="F1025" s="2">
        <v>0</v>
      </c>
      <c r="G1025" s="3">
        <f t="shared" si="38"/>
        <v>6433.0766999999996</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11481.48</v>
      </c>
      <c r="D1026" s="2">
        <f>BILANCA!E21</f>
        <v>11481.48</v>
      </c>
      <c r="E1026" s="2">
        <v>0</v>
      </c>
      <c r="F1026" s="2">
        <v>0</v>
      </c>
      <c r="G1026" s="3">
        <f t="shared" si="38"/>
        <v>551.11104</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51342.97</v>
      </c>
      <c r="D1027" s="2">
        <f>BILANCA!E22</f>
        <v>51342.97</v>
      </c>
      <c r="E1027" s="2">
        <v>0</v>
      </c>
      <c r="F1027" s="2">
        <v>0</v>
      </c>
      <c r="G1027" s="3">
        <f t="shared" si="38"/>
        <v>2618.4914699999999</v>
      </c>
      <c r="H1027" s="3">
        <f t="shared" si="35"/>
        <v>5.9999999997671694E-2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1009517.85</v>
      </c>
      <c r="D1030" s="2">
        <f>BILANCA!E25</f>
        <v>1028836.5</v>
      </c>
      <c r="E1030" s="2">
        <v>0</v>
      </c>
      <c r="F1030" s="2">
        <v>0</v>
      </c>
      <c r="G1030" s="3">
        <f t="shared" si="38"/>
        <v>61343.816999999995</v>
      </c>
      <c r="H1030" s="3">
        <f t="shared" si="35"/>
        <v>0.65000000002328306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52037.09</v>
      </c>
      <c r="D1031" s="2">
        <f>BILANCA!E26</f>
        <v>52037.09</v>
      </c>
      <c r="E1031" s="2">
        <v>0</v>
      </c>
      <c r="F1031" s="2">
        <v>0</v>
      </c>
      <c r="G1031" s="3">
        <f t="shared" si="38"/>
        <v>3278.3366700000001</v>
      </c>
      <c r="H1031" s="3">
        <f t="shared" si="35"/>
        <v>0.17999999999301508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1153140.3799999999</v>
      </c>
      <c r="D1033" s="2">
        <f>BILANCA!E28</f>
        <v>1190079.2</v>
      </c>
      <c r="E1033" s="2">
        <v>0</v>
      </c>
      <c r="F1033" s="2">
        <v>0</v>
      </c>
      <c r="G1033" s="3">
        <f t="shared" si="38"/>
        <v>81265.871939999997</v>
      </c>
      <c r="H1033" s="3">
        <f t="shared" si="35"/>
        <v>0.57999999984167516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12734.430000000004</v>
      </c>
      <c r="D1040" s="2">
        <f>BILANCA!E35</f>
        <v>12818.02</v>
      </c>
      <c r="E1040" s="2">
        <v>0</v>
      </c>
      <c r="F1040" s="2">
        <v>0</v>
      </c>
      <c r="G1040" s="3">
        <f t="shared" si="38"/>
        <v>1151.1141</v>
      </c>
      <c r="H1040" s="3">
        <f t="shared" si="35"/>
        <v>0.45000000000436557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34507.550000000003</v>
      </c>
      <c r="D1041" s="2">
        <f>BILANCA!E36</f>
        <v>34611.54</v>
      </c>
      <c r="E1041" s="2">
        <v>0</v>
      </c>
      <c r="F1041" s="2">
        <v>0</v>
      </c>
      <c r="G1041" s="3">
        <f t="shared" si="38"/>
        <v>3215.6495300000001</v>
      </c>
      <c r="H1041" s="3">
        <f t="shared" si="35"/>
        <v>0.9099999999962165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21773.119999999999</v>
      </c>
      <c r="D1045" s="2">
        <f>BILANCA!E40</f>
        <v>21793.52</v>
      </c>
      <c r="E1045" s="2">
        <v>0</v>
      </c>
      <c r="F1045" s="2">
        <v>0</v>
      </c>
      <c r="G1045" s="3">
        <f t="shared" si="38"/>
        <v>2287.6056000000003</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62354.02</v>
      </c>
      <c r="D1059" s="2">
        <f>BILANCA!E54</f>
        <v>62510.26</v>
      </c>
      <c r="E1059" s="2">
        <v>0</v>
      </c>
      <c r="F1059" s="2">
        <v>0</v>
      </c>
      <c r="G1059" s="3">
        <f t="shared" si="38"/>
        <v>9181.3524600000001</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62354.02</v>
      </c>
      <c r="D1060" s="2">
        <f>BILANCA!E55</f>
        <v>62510.26</v>
      </c>
      <c r="E1060" s="2">
        <v>0</v>
      </c>
      <c r="F1060" s="2">
        <v>0</v>
      </c>
      <c r="G1060" s="3">
        <f t="shared" si="38"/>
        <v>9368.7270000000008</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241293.66999999998</v>
      </c>
      <c r="D1074" s="2">
        <f>BILANCA!E69</f>
        <v>243738.03</v>
      </c>
      <c r="E1074" s="2">
        <v>0</v>
      </c>
      <c r="F1074" s="2">
        <v>0</v>
      </c>
      <c r="G1074" s="3">
        <f t="shared" si="38"/>
        <v>46641.262719999999</v>
      </c>
      <c r="H1074" s="3">
        <f t="shared" si="35"/>
        <v>0.36000000001513399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31075.52</v>
      </c>
      <c r="D1075" s="2">
        <f>BILANCA!E70</f>
        <v>22311.29</v>
      </c>
      <c r="E1075" s="2">
        <v>0</v>
      </c>
      <c r="F1075" s="2">
        <v>0</v>
      </c>
      <c r="G1075" s="3">
        <f t="shared" si="38"/>
        <v>4920.3765000000003</v>
      </c>
      <c r="H1075" s="3">
        <f t="shared" si="35"/>
        <v>0.77000000000043656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30710.080000000002</v>
      </c>
      <c r="D1076" s="2">
        <f>BILANCA!E71</f>
        <v>22285.21</v>
      </c>
      <c r="E1076" s="2">
        <v>0</v>
      </c>
      <c r="F1076" s="2">
        <v>0</v>
      </c>
      <c r="G1076" s="3">
        <f t="shared" si="38"/>
        <v>4968.5129999999999</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30710.080000000002</v>
      </c>
      <c r="D1078" s="2">
        <f>BILANCA!E73</f>
        <v>22285.21</v>
      </c>
      <c r="E1078" s="2">
        <v>0</v>
      </c>
      <c r="F1078" s="2">
        <v>0</v>
      </c>
      <c r="G1078" s="3">
        <f t="shared" si="38"/>
        <v>5119.0740000000005</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365.44</v>
      </c>
      <c r="D1085" s="2">
        <f>BILANCA!E80</f>
        <v>26.08</v>
      </c>
      <c r="E1085" s="2">
        <v>0</v>
      </c>
      <c r="F1085" s="2">
        <v>0</v>
      </c>
      <c r="G1085" s="3">
        <f t="shared" si="38"/>
        <v>31.319999999999997</v>
      </c>
      <c r="H1085" s="3">
        <f t="shared" si="35"/>
        <v>0.51999999999999602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4782.5</v>
      </c>
      <c r="D1087" s="2">
        <f>BILANCA!E82</f>
        <v>5669.24</v>
      </c>
      <c r="E1087" s="2">
        <v>0</v>
      </c>
      <c r="F1087" s="2">
        <v>0</v>
      </c>
      <c r="G1087" s="3">
        <f t="shared" si="38"/>
        <v>1241.31546</v>
      </c>
      <c r="H1087" s="3">
        <f t="shared" si="35"/>
        <v>0.73999999999978172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4782.5</v>
      </c>
      <c r="D1092" s="2">
        <f>BILANCA!E87</f>
        <v>5669.24</v>
      </c>
      <c r="E1092" s="2">
        <v>0</v>
      </c>
      <c r="F1092" s="2">
        <v>0</v>
      </c>
      <c r="G1092" s="3">
        <f t="shared" si="38"/>
        <v>1321.9203600000001</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215757.5</v>
      </c>
      <c r="E1152" s="2">
        <v>0</v>
      </c>
      <c r="F1152" s="2">
        <v>0</v>
      </c>
      <c r="G1152" s="3">
        <f t="shared" si="38"/>
        <v>61275.13</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215757.5</v>
      </c>
      <c r="E1155" s="2">
        <v>0</v>
      </c>
      <c r="F1155" s="2">
        <v>0</v>
      </c>
      <c r="G1155" s="3">
        <f t="shared" si="38"/>
        <v>62569.674999999996</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215757.5</v>
      </c>
      <c r="E1161" s="2">
        <v>0</v>
      </c>
      <c r="F1161" s="2">
        <v>0</v>
      </c>
      <c r="G1161" s="3">
        <f t="shared" si="38"/>
        <v>65158.764999999999</v>
      </c>
      <c r="H1161" s="3">
        <f t="shared" si="41"/>
        <v>0.5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205435.65</v>
      </c>
      <c r="D1176" s="2">
        <f>BILANCA!E171</f>
        <v>0</v>
      </c>
      <c r="E1176" s="2">
        <v>0</v>
      </c>
      <c r="F1176" s="2">
        <v>0</v>
      </c>
      <c r="G1176" s="3">
        <f t="shared" si="38"/>
        <v>34102.317900000002</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205435.65</v>
      </c>
      <c r="D1179" s="2">
        <f>BILANCA!E174</f>
        <v>0</v>
      </c>
      <c r="E1179" s="2">
        <v>0</v>
      </c>
      <c r="F1179" s="2">
        <v>0</v>
      </c>
      <c r="G1179" s="3">
        <f t="shared" si="38"/>
        <v>34718.62485</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364992.81</v>
      </c>
      <c r="D1180" s="2">
        <f>BILANCA!E176</f>
        <v>354996.81000000006</v>
      </c>
      <c r="E1180" s="2">
        <v>0</v>
      </c>
      <c r="F1180" s="2">
        <v>0</v>
      </c>
      <c r="G1180" s="3">
        <f t="shared" si="38"/>
        <v>182747.69310000003</v>
      </c>
      <c r="H1180" s="3">
        <f t="shared" si="41"/>
        <v>0.37999999994644895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215394.91</v>
      </c>
      <c r="D1181" s="2">
        <f>BILANCA!E177</f>
        <v>221629.05000000002</v>
      </c>
      <c r="E1181" s="2">
        <v>0</v>
      </c>
      <c r="F1181" s="2">
        <v>0</v>
      </c>
      <c r="G1181" s="3">
        <f t="shared" si="38"/>
        <v>112629.66471000001</v>
      </c>
      <c r="H1181" s="3">
        <f t="shared" si="41"/>
        <v>0.14000000001396984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215394.91</v>
      </c>
      <c r="D1182" s="2">
        <f>BILANCA!E178</f>
        <v>221629.05000000002</v>
      </c>
      <c r="E1182" s="2">
        <v>0</v>
      </c>
      <c r="F1182" s="2">
        <v>0</v>
      </c>
      <c r="G1182" s="3">
        <f t="shared" si="38"/>
        <v>113288.31772000001</v>
      </c>
      <c r="H1182" s="3">
        <f t="shared" si="41"/>
        <v>0.14000000001396984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199691.17</v>
      </c>
      <c r="D1183" s="2">
        <f>BILANCA!E179</f>
        <v>206597.98</v>
      </c>
      <c r="E1183" s="2">
        <v>0</v>
      </c>
      <c r="F1183" s="2">
        <v>0</v>
      </c>
      <c r="G1183" s="3">
        <f t="shared" si="38"/>
        <v>106029.47349</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15703.69</v>
      </c>
      <c r="D1184" s="2">
        <f>BILANCA!E180</f>
        <v>14867.37</v>
      </c>
      <c r="E1184" s="2">
        <v>0</v>
      </c>
      <c r="F1184" s="2">
        <v>0</v>
      </c>
      <c r="G1184" s="3">
        <f t="shared" si="38"/>
        <v>7906.2868199999994</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163.69999999999999</v>
      </c>
      <c r="E1185" s="2">
        <v>0</v>
      </c>
      <c r="F1185" s="2">
        <v>0</v>
      </c>
      <c r="G1185" s="3">
        <f t="shared" si="38"/>
        <v>57.294999999999995</v>
      </c>
      <c r="H1185" s="3">
        <f t="shared" si="41"/>
        <v>0.30000000000001137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163.69999999999999</v>
      </c>
      <c r="E1188" s="2">
        <v>0</v>
      </c>
      <c r="F1188" s="2">
        <v>0</v>
      </c>
      <c r="G1188" s="3">
        <f t="shared" si="38"/>
        <v>58.277199999999993</v>
      </c>
      <c r="H1188" s="3">
        <f t="shared" si="41"/>
        <v>0.30000000000001137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0.05</v>
      </c>
      <c r="D1198" s="2">
        <f>BILANCA!E194</f>
        <v>0</v>
      </c>
      <c r="E1198" s="2">
        <v>0</v>
      </c>
      <c r="F1198" s="2">
        <v>0</v>
      </c>
      <c r="G1198" s="3">
        <f t="shared" si="38"/>
        <v>9.4000000000000004E-3</v>
      </c>
      <c r="H1198" s="3">
        <f t="shared" si="41"/>
        <v>0.05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149597.9</v>
      </c>
      <c r="D1255" s="2">
        <f>BILANCA!E251</f>
        <v>133367.76</v>
      </c>
      <c r="E1255" s="2">
        <v>0</v>
      </c>
      <c r="F1255" s="2">
        <v>0</v>
      </c>
      <c r="G1255" s="3">
        <f t="shared" si="38"/>
        <v>102001.68789999999</v>
      </c>
      <c r="H1255" s="3">
        <f t="shared" si="41"/>
        <v>0.33999999999650754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123699.12</v>
      </c>
      <c r="D1256" s="2">
        <f>BILANCA!E252</f>
        <v>111258.76</v>
      </c>
      <c r="E1256" s="2">
        <v>0</v>
      </c>
      <c r="F1256" s="2">
        <v>0</v>
      </c>
      <c r="G1256" s="3">
        <f t="shared" si="38"/>
        <v>85169.293439999994</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123699.12</v>
      </c>
      <c r="D1257" s="2">
        <f>BILANCA!E253</f>
        <v>111258.76</v>
      </c>
      <c r="E1257" s="2">
        <v>0</v>
      </c>
      <c r="F1257" s="2">
        <v>0</v>
      </c>
      <c r="G1257" s="3">
        <f t="shared" si="38"/>
        <v>85515.510079999993</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25898.780000000006</v>
      </c>
      <c r="D1259" s="2">
        <f>BILANCA!E255</f>
        <v>-193648.5</v>
      </c>
      <c r="E1259" s="2">
        <v>0</v>
      </c>
      <c r="F1259" s="2">
        <v>0</v>
      </c>
      <c r="G1259" s="3">
        <f t="shared" si="38"/>
        <v>-89988.15677999999</v>
      </c>
      <c r="H1259" s="3">
        <f t="shared" si="41"/>
        <v>0.7199999999938882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87362.41</v>
      </c>
      <c r="D1260" s="2">
        <f>BILANCA!E256</f>
        <v>0</v>
      </c>
      <c r="E1260" s="2">
        <v>0</v>
      </c>
      <c r="F1260" s="2">
        <v>0</v>
      </c>
      <c r="G1260" s="3">
        <f t="shared" si="38"/>
        <v>21840.602500000001</v>
      </c>
      <c r="H1260" s="3">
        <f t="shared" si="41"/>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87362.41</v>
      </c>
      <c r="D1261" s="2">
        <f>BILANCA!E257</f>
        <v>0</v>
      </c>
      <c r="E1261" s="2">
        <v>0</v>
      </c>
      <c r="F1261" s="2">
        <v>0</v>
      </c>
      <c r="G1261" s="3">
        <f t="shared" si="38"/>
        <v>21927.964910000002</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61463.63</v>
      </c>
      <c r="D1264" s="2">
        <f>BILANCA!E260</f>
        <v>193648.5</v>
      </c>
      <c r="E1264" s="2">
        <v>0</v>
      </c>
      <c r="F1264" s="2">
        <v>0</v>
      </c>
      <c r="G1264" s="3">
        <f t="shared" si="38"/>
        <v>113985.20001999999</v>
      </c>
      <c r="H1264" s="3">
        <f t="shared" si="41"/>
        <v>0.87000000000261934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170920.04</v>
      </c>
      <c r="E1265" s="2">
        <v>0</v>
      </c>
      <c r="F1265" s="2">
        <v>0</v>
      </c>
      <c r="G1265" s="3">
        <f t="shared" si="38"/>
        <v>87169.220400000006</v>
      </c>
      <c r="H1265" s="3">
        <f t="shared" si="41"/>
        <v>4.0000000008149073E-2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61463.63</v>
      </c>
      <c r="D1266" s="2">
        <f>BILANCA!E262</f>
        <v>22728.46</v>
      </c>
      <c r="E1266" s="2">
        <v>0</v>
      </c>
      <c r="F1266" s="2">
        <v>0</v>
      </c>
      <c r="G1266" s="3">
        <f t="shared" si="38"/>
        <v>27371.660799999998</v>
      </c>
      <c r="H1266" s="3">
        <f t="shared" si="41"/>
        <v>0.83000000000174623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215757.5</v>
      </c>
      <c r="E1278" s="2">
        <v>0</v>
      </c>
      <c r="F1278" s="2">
        <v>0</v>
      </c>
      <c r="G1278" s="3">
        <f t="shared" si="38"/>
        <v>115646.02</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215757.5</v>
      </c>
      <c r="E1281" s="2">
        <v>0</v>
      </c>
      <c r="F1281" s="2">
        <v>0</v>
      </c>
      <c r="G1281" s="3">
        <f t="shared" si="48"/>
        <v>116940.565</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215757.5</v>
      </c>
      <c r="E1287" s="2">
        <v>0</v>
      </c>
      <c r="F1287" s="2">
        <v>0</v>
      </c>
      <c r="G1287" s="3">
        <f t="shared" si="48"/>
        <v>119529.65500000001</v>
      </c>
      <c r="H1287" s="3">
        <f t="shared" si="49"/>
        <v>0.5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9417.4699999999993</v>
      </c>
      <c r="D1301" s="2">
        <f>BILANCA!E297</f>
        <v>9417.4699999999993</v>
      </c>
      <c r="E1301" s="2">
        <v>0</v>
      </c>
      <c r="F1301" s="2">
        <v>0</v>
      </c>
      <c r="G1301" s="3">
        <f t="shared" si="38"/>
        <v>8221.4513100000004</v>
      </c>
      <c r="H1301" s="3">
        <f t="shared" si="41"/>
        <v>0.93999999999869033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9417.4699999999993</v>
      </c>
      <c r="D1302" s="2">
        <f>BILANCA!E298</f>
        <v>9417.4699999999993</v>
      </c>
      <c r="E1302" s="2">
        <v>0</v>
      </c>
      <c r="F1302" s="2">
        <v>0</v>
      </c>
      <c r="G1302" s="3">
        <f t="shared" si="38"/>
        <v>8249.7037199999995</v>
      </c>
      <c r="H1302" s="3">
        <f t="shared" si="41"/>
        <v>0.93999999999869033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215757.5</v>
      </c>
      <c r="E1305" s="2">
        <v>0</v>
      </c>
      <c r="F1305" s="2">
        <v>0</v>
      </c>
      <c r="G1305" s="3">
        <f t="shared" si="38"/>
        <v>127296.92499999999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4782.5</v>
      </c>
      <c r="D1312" s="2">
        <f>BILANCA!E309</f>
        <v>5669.24</v>
      </c>
      <c r="E1312" s="2">
        <v>0</v>
      </c>
      <c r="F1312" s="2">
        <v>0</v>
      </c>
      <c r="G1312" s="3">
        <f t="shared" si="52"/>
        <v>4868.5359599999992</v>
      </c>
      <c r="H1312" s="3">
        <f t="shared" si="41"/>
        <v>0.73999999999978172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215394.91</v>
      </c>
      <c r="D1340" s="2">
        <f>BILANCA!E337</f>
        <v>221629.05</v>
      </c>
      <c r="E1340" s="2">
        <v>0</v>
      </c>
      <c r="F1340" s="2">
        <v>0</v>
      </c>
      <c r="G1340" s="3">
        <f t="shared" si="52"/>
        <v>217355.49330000003</v>
      </c>
      <c r="H1340" s="3">
        <f t="shared" si="41"/>
        <v>0.13999999998486601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9417.4699999999993</v>
      </c>
      <c r="D1395" s="2">
        <f>BILANCA!E392</f>
        <v>9417.4699999999993</v>
      </c>
      <c r="E1395" s="2">
        <v>0</v>
      </c>
      <c r="F1395" s="2">
        <v>0</v>
      </c>
      <c r="G1395" s="3">
        <f t="shared" si="61"/>
        <v>10877.17785</v>
      </c>
      <c r="H1395" s="3">
        <f t="shared" si="62"/>
        <v>0.93999999999869033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2908310.96</v>
      </c>
      <c r="D1510" s="2">
        <f>'RAS-funkcijski'!E114</f>
        <v>3257210</v>
      </c>
      <c r="E1510" s="2">
        <v>0</v>
      </c>
      <c r="F1510" s="2">
        <v>0</v>
      </c>
      <c r="G1510" s="3">
        <f t="shared" si="52"/>
        <v>1036500.4055999999</v>
      </c>
      <c r="H1510" s="3">
        <f t="shared" si="63"/>
        <v>4.0000000037252903E-2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2908310.96</v>
      </c>
      <c r="D1514" s="2">
        <f>'RAS-funkcijski'!E118</f>
        <v>3257210</v>
      </c>
      <c r="E1514" s="2">
        <v>0</v>
      </c>
      <c r="F1514" s="2">
        <v>0</v>
      </c>
      <c r="G1514" s="3">
        <f t="shared" si="52"/>
        <v>1074191.32944</v>
      </c>
      <c r="H1514" s="3">
        <f t="shared" si="63"/>
        <v>4.0000000037252903E-2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2908310.96</v>
      </c>
      <c r="D1516" s="2">
        <f>'RAS-funkcijski'!E120</f>
        <v>3257210</v>
      </c>
      <c r="E1516" s="2">
        <v>0</v>
      </c>
      <c r="F1516" s="2">
        <v>0</v>
      </c>
      <c r="G1516" s="3">
        <f t="shared" si="52"/>
        <v>1093036.7913600001</v>
      </c>
      <c r="H1516" s="3">
        <f t="shared" si="63"/>
        <v>4.0000000037252903E-2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2908310.96</v>
      </c>
      <c r="D1537" s="14">
        <f>'RAS-funkcijski'!E141</f>
        <v>3257210</v>
      </c>
      <c r="E1537" s="14">
        <v>0</v>
      </c>
      <c r="F1537" s="14">
        <v>0</v>
      </c>
      <c r="G1537" s="15">
        <f t="shared" si="52"/>
        <v>1290914.1415200001</v>
      </c>
      <c r="H1537" s="15">
        <f t="shared" si="63"/>
        <v>4.0000000037252903E-2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215394.91</v>
      </c>
      <c r="D1582" s="7"/>
      <c r="E1582" s="7">
        <v>0</v>
      </c>
      <c r="F1582" s="7">
        <v>0</v>
      </c>
      <c r="G1582" s="8">
        <f t="shared" ref="G1582:G1686" si="70">B1582/1000*C1582</f>
        <v>215.39491000000001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2938794.3999999994</v>
      </c>
      <c r="D1583" s="2">
        <v>0</v>
      </c>
      <c r="E1583" s="2">
        <v>0</v>
      </c>
      <c r="F1583" s="2">
        <v>0</v>
      </c>
      <c r="G1583" s="3">
        <f t="shared" si="70"/>
        <v>5877.5887999999986</v>
      </c>
      <c r="H1583" s="3">
        <f t="shared" si="71"/>
        <v>0.39999999944120646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2914921.2699999996</v>
      </c>
      <c r="D1585" s="2">
        <v>0</v>
      </c>
      <c r="E1585" s="2">
        <v>0</v>
      </c>
      <c r="F1585" s="2">
        <v>0</v>
      </c>
      <c r="G1585" s="3">
        <f t="shared" si="70"/>
        <v>11659.685079999999</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2507774.7799999998</v>
      </c>
      <c r="D1586" s="2">
        <v>0</v>
      </c>
      <c r="E1586" s="2">
        <v>0</v>
      </c>
      <c r="F1586" s="2">
        <v>0</v>
      </c>
      <c r="G1586" s="3">
        <f t="shared" si="70"/>
        <v>12538.873899999999</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404943.98</v>
      </c>
      <c r="D1587" s="2">
        <v>0</v>
      </c>
      <c r="E1587" s="2">
        <v>0</v>
      </c>
      <c r="F1587" s="2">
        <v>0</v>
      </c>
      <c r="G1587" s="3">
        <f t="shared" si="70"/>
        <v>2429.6638800000001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1761.51</v>
      </c>
      <c r="D1588" s="2">
        <v>0</v>
      </c>
      <c r="E1588" s="2">
        <v>0</v>
      </c>
      <c r="F1588" s="2">
        <v>0</v>
      </c>
      <c r="G1588" s="3">
        <f t="shared" si="70"/>
        <v>12.33057</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441</v>
      </c>
      <c r="D1591" s="2">
        <v>0</v>
      </c>
      <c r="E1591" s="2">
        <v>0</v>
      </c>
      <c r="F1591" s="2">
        <v>0</v>
      </c>
      <c r="G1591" s="3">
        <f t="shared" si="70"/>
        <v>4.41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23618.86</v>
      </c>
      <c r="D1594" s="2">
        <v>0</v>
      </c>
      <c r="E1594" s="2">
        <v>0</v>
      </c>
      <c r="F1594" s="2">
        <v>0</v>
      </c>
      <c r="G1594" s="3">
        <f t="shared" si="70"/>
        <v>307.04518000000002</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254.27</v>
      </c>
      <c r="D1601" s="2">
        <v>0</v>
      </c>
      <c r="E1601" s="2">
        <v>0</v>
      </c>
      <c r="F1601" s="2">
        <v>0</v>
      </c>
      <c r="G1601" s="3">
        <f>B1601/1000*C1601</f>
        <v>5.0853999999999999</v>
      </c>
      <c r="H1601" s="3">
        <f>ABS(C1601-ROUND(C1601,0))</f>
        <v>0.27000000000001023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2932560.26</v>
      </c>
      <c r="D1602" s="2">
        <v>0</v>
      </c>
      <c r="E1602" s="2">
        <v>0</v>
      </c>
      <c r="F1602" s="2">
        <v>0</v>
      </c>
      <c r="G1602" s="3">
        <f t="shared" si="70"/>
        <v>61583.765460000002</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2908687.13</v>
      </c>
      <c r="D1604" s="2">
        <v>0</v>
      </c>
      <c r="E1604" s="2">
        <v>0</v>
      </c>
      <c r="F1604" s="2">
        <v>0</v>
      </c>
      <c r="G1604" s="3">
        <f t="shared" si="70"/>
        <v>66899.80399</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2500867.9700000002</v>
      </c>
      <c r="D1605" s="2">
        <v>0</v>
      </c>
      <c r="E1605" s="2">
        <v>0</v>
      </c>
      <c r="F1605" s="2">
        <v>0</v>
      </c>
      <c r="G1605" s="3">
        <f t="shared" si="70"/>
        <v>60020.831280000006</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405780.3</v>
      </c>
      <c r="D1606" s="2">
        <v>0</v>
      </c>
      <c r="E1606" s="2">
        <v>0</v>
      </c>
      <c r="F1606" s="2">
        <v>0</v>
      </c>
      <c r="G1606" s="3">
        <f t="shared" si="70"/>
        <v>10144.5075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1597.81</v>
      </c>
      <c r="D1607" s="2">
        <v>0</v>
      </c>
      <c r="E1607" s="2">
        <v>0</v>
      </c>
      <c r="F1607" s="2">
        <v>0</v>
      </c>
      <c r="G1607" s="3">
        <f t="shared" si="70"/>
        <v>41.543059999999997</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441.05</v>
      </c>
      <c r="D1610" s="2">
        <v>0</v>
      </c>
      <c r="E1610" s="2">
        <v>0</v>
      </c>
      <c r="F1610" s="2">
        <v>0</v>
      </c>
      <c r="G1610" s="3">
        <f t="shared" si="70"/>
        <v>12.790450000000002</v>
      </c>
      <c r="H1610" s="3">
        <f t="shared" si="71"/>
        <v>5.0000000000011369E-2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23618.86</v>
      </c>
      <c r="D1613" s="2">
        <v>0</v>
      </c>
      <c r="E1613" s="2">
        <v>0</v>
      </c>
      <c r="F1613" s="2">
        <v>0</v>
      </c>
      <c r="G1613" s="3">
        <f t="shared" si="70"/>
        <v>755.80352000000005</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254.27</v>
      </c>
      <c r="D1620" s="2">
        <v>0</v>
      </c>
      <c r="E1620" s="2">
        <v>0</v>
      </c>
      <c r="F1620" s="2">
        <v>0</v>
      </c>
      <c r="G1620" s="3">
        <f>B1620/1000*C1620</f>
        <v>9.9165299999999998</v>
      </c>
      <c r="H1620" s="3">
        <f>ABS(C1620-ROUND(C1620,0))</f>
        <v>0.27000000000001023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221629.04999999981</v>
      </c>
      <c r="D1621" s="2">
        <v>0</v>
      </c>
      <c r="E1621" s="2">
        <v>0</v>
      </c>
      <c r="F1621" s="2">
        <v>0</v>
      </c>
      <c r="G1621" s="3">
        <f t="shared" si="70"/>
        <v>8865.161999999993</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221629.05</v>
      </c>
      <c r="D1681" s="2">
        <v>0</v>
      </c>
      <c r="E1681" s="2">
        <v>0</v>
      </c>
      <c r="F1681" s="2">
        <v>0</v>
      </c>
      <c r="G1681" s="3">
        <f t="shared" si="70"/>
        <v>22162.904999999999</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221629.05</v>
      </c>
      <c r="D1683" s="2">
        <v>0</v>
      </c>
      <c r="E1683" s="2">
        <v>0</v>
      </c>
      <c r="F1683" s="2">
        <v>0</v>
      </c>
      <c r="G1683" s="3">
        <f t="shared" si="70"/>
        <v>22606.163099999998</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21447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2865221.46</v>
      </c>
      <c r="I17" s="275">
        <f>'PR-RAS'!E6</f>
        <v>3037662.72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2845892.13</v>
      </c>
      <c r="I18" s="275">
        <f>'PR-RAS'!E152</f>
        <v>3233591.1399999997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25898.78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193648.49999999933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123699.14000000026</v>
      </c>
      <c r="I22" s="275">
        <f>BILANCA!E7</f>
        <v>111258.78000000007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241293.66999999998</v>
      </c>
      <c r="I23" s="275">
        <f>BILANCA!E69</f>
        <v>243738.03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215394.91</v>
      </c>
      <c r="I24" s="275">
        <f>BILANCA!E177</f>
        <v>221629.05000000002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149597.9</v>
      </c>
      <c r="I25" s="275">
        <f>BILANCA!E251</f>
        <v>133367.76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2908310.96</v>
      </c>
      <c r="I30" s="275">
        <f>'RAS-funkcijski'!E114</f>
        <v>3257210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2908310.96</v>
      </c>
      <c r="I31" s="275">
        <f>'RAS-funkcijski'!E141</f>
        <v>3257210</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215394.91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221629.04999999981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221629.05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29"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2865221.46</v>
      </c>
      <c r="E6" s="60">
        <f>E7+E43+E49+E82+E106+E125+E134+E140</f>
        <v>3037662.72</v>
      </c>
      <c r="F6" s="45">
        <f t="shared" ref="F6:F132" si="0">IF(D6&lt;&gt;0,IF(E6/D6&gt;=100,"&gt;&gt;100",E6/D6*100),"-")</f>
        <v>106.01842693164807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2465460.42</v>
      </c>
      <c r="E49" s="60">
        <f>E50+E53+E58+E61+E64+E68+E71+E74+E77</f>
        <v>2596077.2200000002</v>
      </c>
      <c r="F49" s="45">
        <f t="shared" si="0"/>
        <v>105.29786643259114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2465460.42</v>
      </c>
      <c r="E68" s="60">
        <f t="shared" si="11"/>
        <v>2596077.2200000002</v>
      </c>
      <c r="F68" s="45">
        <f t="shared" si="0"/>
        <v>105.29786643259114</v>
      </c>
    </row>
    <row r="69" spans="1:6" ht="12.75" customHeight="1" x14ac:dyDescent="0.2">
      <c r="A69" s="63" t="s">
        <v>141</v>
      </c>
      <c r="B69" s="64" t="s">
        <v>142</v>
      </c>
      <c r="C69" s="247" t="s">
        <v>141</v>
      </c>
      <c r="D69" s="194">
        <v>2465020.42</v>
      </c>
      <c r="E69" s="194">
        <v>2595697.2200000002</v>
      </c>
      <c r="F69" s="45">
        <f t="shared" si="0"/>
        <v>105.30124614545791</v>
      </c>
    </row>
    <row r="70" spans="1:6" ht="24" x14ac:dyDescent="0.2">
      <c r="A70" s="63" t="s">
        <v>143</v>
      </c>
      <c r="B70" s="64" t="s">
        <v>144</v>
      </c>
      <c r="C70" s="247" t="s">
        <v>143</v>
      </c>
      <c r="D70" s="194">
        <v>440</v>
      </c>
      <c r="E70" s="194">
        <v>380</v>
      </c>
      <c r="F70" s="45">
        <f t="shared" si="0"/>
        <v>86.36363636363636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169058.93</v>
      </c>
      <c r="E106" s="60">
        <f>E107+E112+E120+E124</f>
        <v>176591.25</v>
      </c>
      <c r="F106" s="45">
        <f t="shared" si="0"/>
        <v>104.45544047865441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169058.93</v>
      </c>
      <c r="E112" s="60">
        <f t="shared" si="20"/>
        <v>176591.25</v>
      </c>
      <c r="F112" s="45">
        <f t="shared" si="0"/>
        <v>104.45544047865441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169058.93</v>
      </c>
      <c r="E117" s="194">
        <v>176591.25</v>
      </c>
      <c r="F117" s="45">
        <f t="shared" si="0"/>
        <v>104.45544047865441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1300</v>
      </c>
      <c r="E125" s="60">
        <f t="shared" si="22"/>
        <v>750</v>
      </c>
      <c r="F125" s="45">
        <f t="shared" si="0"/>
        <v>57.692307692307686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1300</v>
      </c>
      <c r="E129" s="60">
        <f t="shared" si="24"/>
        <v>750</v>
      </c>
      <c r="F129" s="45">
        <f t="shared" si="0"/>
        <v>57.692307692307686</v>
      </c>
    </row>
    <row r="130" spans="1:6" ht="12.75" customHeight="1" x14ac:dyDescent="0.2">
      <c r="A130" s="63">
        <v>6631</v>
      </c>
      <c r="B130" s="65" t="s">
        <v>263</v>
      </c>
      <c r="C130" s="247" t="s">
        <v>264</v>
      </c>
      <c r="D130" s="194">
        <v>1300</v>
      </c>
      <c r="E130" s="194">
        <v>750</v>
      </c>
      <c r="F130" s="45">
        <f t="shared" si="0"/>
        <v>57.692307692307686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229402.11000000002</v>
      </c>
      <c r="E134" s="60">
        <f t="shared" si="25"/>
        <v>264244.25</v>
      </c>
      <c r="F134" s="45">
        <f t="shared" ref="F134:F229" si="26">IF(D134&lt;&gt;0,IF(E134/D134&gt;=100,"&gt;&gt;100",E134/D134*100),"-")</f>
        <v>115.18823867836264</v>
      </c>
    </row>
    <row r="135" spans="1:6" ht="24" x14ac:dyDescent="0.2">
      <c r="A135" s="63">
        <v>671</v>
      </c>
      <c r="B135" s="182" t="s">
        <v>273</v>
      </c>
      <c r="C135" s="247" t="s">
        <v>274</v>
      </c>
      <c r="D135" s="60">
        <f t="shared" ref="D135:E135" si="27">SUM(D136:D138)</f>
        <v>229402.11000000002</v>
      </c>
      <c r="E135" s="60">
        <f t="shared" si="27"/>
        <v>264244.25</v>
      </c>
      <c r="F135" s="45">
        <f t="shared" si="26"/>
        <v>115.18823867836264</v>
      </c>
    </row>
    <row r="136" spans="1:6" ht="12.75" customHeight="1" x14ac:dyDescent="0.2">
      <c r="A136" s="63">
        <v>6711</v>
      </c>
      <c r="B136" s="65" t="s">
        <v>275</v>
      </c>
      <c r="C136" s="247" t="s">
        <v>276</v>
      </c>
      <c r="D136" s="194">
        <v>228886.91</v>
      </c>
      <c r="E136" s="194">
        <v>263733.84999999998</v>
      </c>
      <c r="F136" s="45">
        <f t="shared" si="26"/>
        <v>115.22452288774399</v>
      </c>
    </row>
    <row r="137" spans="1:6" ht="24" x14ac:dyDescent="0.2">
      <c r="A137" s="63">
        <v>6712</v>
      </c>
      <c r="B137" s="182" t="s">
        <v>277</v>
      </c>
      <c r="C137" s="247" t="s">
        <v>278</v>
      </c>
      <c r="D137" s="194">
        <v>515.20000000000005</v>
      </c>
      <c r="E137" s="194">
        <v>510.4</v>
      </c>
      <c r="F137" s="45">
        <f t="shared" si="26"/>
        <v>99.068322981366435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2845892.13</v>
      </c>
      <c r="E152" s="60">
        <f>E153+E164+E202+E221+E230+E262+E273</f>
        <v>3233591.1399999997</v>
      </c>
      <c r="F152" s="45">
        <f t="shared" si="26"/>
        <v>113.62310981196606</v>
      </c>
    </row>
    <row r="153" spans="1:6" ht="12.75" customHeight="1" x14ac:dyDescent="0.2">
      <c r="A153" s="63">
        <v>31</v>
      </c>
      <c r="B153" s="64" t="s">
        <v>308</v>
      </c>
      <c r="C153" s="247" t="s">
        <v>3</v>
      </c>
      <c r="D153" s="60">
        <f t="shared" ref="D153:E153" si="30">D154+D159+D160</f>
        <v>2383946.09</v>
      </c>
      <c r="E153" s="60">
        <f t="shared" si="30"/>
        <v>2710258.66</v>
      </c>
      <c r="F153" s="45">
        <f t="shared" si="26"/>
        <v>113.68791733037891</v>
      </c>
    </row>
    <row r="154" spans="1:6" ht="12.75" customHeight="1" x14ac:dyDescent="0.2">
      <c r="A154" s="63">
        <v>311</v>
      </c>
      <c r="B154" s="64" t="s">
        <v>309</v>
      </c>
      <c r="C154" s="247" t="s">
        <v>310</v>
      </c>
      <c r="D154" s="60">
        <f t="shared" ref="D154:E154" si="31">SUM(D155:D158)</f>
        <v>1981924.89</v>
      </c>
      <c r="E154" s="60">
        <f t="shared" si="31"/>
        <v>2260067.58</v>
      </c>
      <c r="F154" s="45">
        <f t="shared" si="26"/>
        <v>114.0339672508982</v>
      </c>
    </row>
    <row r="155" spans="1:6" ht="12.75" customHeight="1" x14ac:dyDescent="0.2">
      <c r="A155" s="63">
        <v>3111</v>
      </c>
      <c r="B155" s="64" t="s">
        <v>311</v>
      </c>
      <c r="C155" s="247" t="s">
        <v>312</v>
      </c>
      <c r="D155" s="194">
        <v>1981924.89</v>
      </c>
      <c r="E155" s="194">
        <v>2260067.58</v>
      </c>
      <c r="F155" s="45">
        <f t="shared" si="26"/>
        <v>114.0339672508982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75171.539999999994</v>
      </c>
      <c r="E159" s="194">
        <v>77335.5</v>
      </c>
      <c r="F159" s="45">
        <f t="shared" si="26"/>
        <v>102.87869584685907</v>
      </c>
    </row>
    <row r="160" spans="1:6" ht="12.75" customHeight="1" x14ac:dyDescent="0.2">
      <c r="A160" s="63">
        <v>313</v>
      </c>
      <c r="B160" s="65" t="s">
        <v>321</v>
      </c>
      <c r="C160" s="247" t="s">
        <v>322</v>
      </c>
      <c r="D160" s="60">
        <f t="shared" ref="D160:E160" si="32">SUM(D161:D163)</f>
        <v>326849.66000000003</v>
      </c>
      <c r="E160" s="60">
        <f t="shared" si="32"/>
        <v>372855.58</v>
      </c>
      <c r="F160" s="45">
        <f t="shared" si="26"/>
        <v>114.07555999905277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326839.7</v>
      </c>
      <c r="E162" s="194">
        <v>372855.58</v>
      </c>
      <c r="F162" s="45">
        <f t="shared" si="26"/>
        <v>114.07903629822202</v>
      </c>
    </row>
    <row r="163" spans="1:6" ht="12.75" customHeight="1" x14ac:dyDescent="0.2">
      <c r="A163" s="63">
        <v>3133</v>
      </c>
      <c r="B163" s="64" t="s">
        <v>327</v>
      </c>
      <c r="C163" s="247" t="s">
        <v>328</v>
      </c>
      <c r="D163" s="194">
        <v>9.9600000000000009</v>
      </c>
      <c r="E163" s="194"/>
      <c r="F163" s="45">
        <f t="shared" si="26"/>
        <v>0</v>
      </c>
    </row>
    <row r="164" spans="1:6" ht="12.75" customHeight="1" x14ac:dyDescent="0.2">
      <c r="A164" s="70">
        <v>32</v>
      </c>
      <c r="B164" s="65" t="s">
        <v>329</v>
      </c>
      <c r="C164" s="247" t="s">
        <v>330</v>
      </c>
      <c r="D164" s="60">
        <f>D165+D170+D178+D188+D189+D194</f>
        <v>439929.82999999996</v>
      </c>
      <c r="E164" s="60">
        <f>E165+E170+E178+E188+E189+E194</f>
        <v>491920.97</v>
      </c>
      <c r="F164" s="45">
        <f t="shared" si="26"/>
        <v>111.81805289266245</v>
      </c>
    </row>
    <row r="165" spans="1:6" ht="12.75" customHeight="1" x14ac:dyDescent="0.2">
      <c r="A165" s="63">
        <v>321</v>
      </c>
      <c r="B165" s="64" t="s">
        <v>331</v>
      </c>
      <c r="C165" s="247" t="s">
        <v>332</v>
      </c>
      <c r="D165" s="60">
        <f t="shared" ref="D165:E165" si="33">SUM(D166:D169)</f>
        <v>63527.76999999999</v>
      </c>
      <c r="E165" s="60">
        <f t="shared" si="33"/>
        <v>72136.19</v>
      </c>
      <c r="F165" s="45">
        <f t="shared" si="26"/>
        <v>113.55064092443354</v>
      </c>
    </row>
    <row r="166" spans="1:6" ht="12.75" customHeight="1" x14ac:dyDescent="0.2">
      <c r="A166" s="63">
        <v>3211</v>
      </c>
      <c r="B166" s="64" t="s">
        <v>333</v>
      </c>
      <c r="C166" s="247" t="s">
        <v>334</v>
      </c>
      <c r="D166" s="194">
        <v>25414.3</v>
      </c>
      <c r="E166" s="194">
        <v>33772.49</v>
      </c>
      <c r="F166" s="45">
        <f t="shared" si="26"/>
        <v>132.88774430143658</v>
      </c>
    </row>
    <row r="167" spans="1:6" ht="12.75" customHeight="1" x14ac:dyDescent="0.2">
      <c r="A167" s="63">
        <v>3212</v>
      </c>
      <c r="B167" s="64" t="s">
        <v>335</v>
      </c>
      <c r="C167" s="247" t="s">
        <v>336</v>
      </c>
      <c r="D167" s="194">
        <v>37472.269999999997</v>
      </c>
      <c r="E167" s="194">
        <v>35441.379999999997</v>
      </c>
      <c r="F167" s="45">
        <f t="shared" si="26"/>
        <v>94.58028563521772</v>
      </c>
    </row>
    <row r="168" spans="1:6" ht="12.75" customHeight="1" x14ac:dyDescent="0.2">
      <c r="A168" s="63">
        <v>3213</v>
      </c>
      <c r="B168" s="64" t="s">
        <v>337</v>
      </c>
      <c r="C168" s="247" t="s">
        <v>338</v>
      </c>
      <c r="D168" s="194">
        <v>581.20000000000005</v>
      </c>
      <c r="E168" s="194">
        <v>2922.32</v>
      </c>
      <c r="F168" s="45">
        <f t="shared" si="26"/>
        <v>502.80798348245008</v>
      </c>
    </row>
    <row r="169" spans="1:6" ht="12.75" customHeight="1" x14ac:dyDescent="0.2">
      <c r="A169" s="63">
        <v>3214</v>
      </c>
      <c r="B169" s="64" t="s">
        <v>339</v>
      </c>
      <c r="C169" s="247" t="s">
        <v>340</v>
      </c>
      <c r="D169" s="194">
        <v>60</v>
      </c>
      <c r="E169" s="194"/>
      <c r="F169" s="45">
        <f t="shared" si="26"/>
        <v>0</v>
      </c>
    </row>
    <row r="170" spans="1:6" ht="12.75" customHeight="1" x14ac:dyDescent="0.2">
      <c r="A170" s="63">
        <v>322</v>
      </c>
      <c r="B170" s="64" t="s">
        <v>341</v>
      </c>
      <c r="C170" s="247" t="s">
        <v>342</v>
      </c>
      <c r="D170" s="60">
        <f t="shared" ref="D170:E170" si="34">SUM(D171:D177)</f>
        <v>44439.93</v>
      </c>
      <c r="E170" s="60">
        <f t="shared" si="34"/>
        <v>42584.450000000004</v>
      </c>
      <c r="F170" s="45">
        <f t="shared" si="26"/>
        <v>95.824745898564657</v>
      </c>
    </row>
    <row r="171" spans="1:6" ht="12.75" customHeight="1" x14ac:dyDescent="0.2">
      <c r="A171" s="63">
        <v>3221</v>
      </c>
      <c r="B171" s="64" t="s">
        <v>343</v>
      </c>
      <c r="C171" s="247" t="s">
        <v>344</v>
      </c>
      <c r="D171" s="194">
        <v>22330.12</v>
      </c>
      <c r="E171" s="194">
        <v>24749.8</v>
      </c>
      <c r="F171" s="45">
        <f t="shared" si="26"/>
        <v>110.83594714224554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14424.55</v>
      </c>
      <c r="E173" s="194">
        <v>11835.86</v>
      </c>
      <c r="F173" s="45">
        <f t="shared" si="26"/>
        <v>82.053582260798436</v>
      </c>
    </row>
    <row r="174" spans="1:6" ht="12.75" customHeight="1" x14ac:dyDescent="0.2">
      <c r="A174" s="63">
        <v>3224</v>
      </c>
      <c r="B174" s="65" t="s">
        <v>349</v>
      </c>
      <c r="C174" s="247" t="s">
        <v>350</v>
      </c>
      <c r="D174" s="194">
        <v>4950.29</v>
      </c>
      <c r="E174" s="194">
        <v>5842.55</v>
      </c>
      <c r="F174" s="45">
        <f t="shared" si="26"/>
        <v>118.0243985705888</v>
      </c>
    </row>
    <row r="175" spans="1:6" ht="12.75" customHeight="1" x14ac:dyDescent="0.2">
      <c r="A175" s="63">
        <v>3225</v>
      </c>
      <c r="B175" s="65" t="s">
        <v>351</v>
      </c>
      <c r="C175" s="247" t="s">
        <v>352</v>
      </c>
      <c r="D175" s="194">
        <v>2734.97</v>
      </c>
      <c r="E175" s="194">
        <v>156.24</v>
      </c>
      <c r="F175" s="45">
        <f t="shared" si="26"/>
        <v>5.712676921501882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307725.27</v>
      </c>
      <c r="E178" s="60">
        <f t="shared" si="35"/>
        <v>360562.64999999997</v>
      </c>
      <c r="F178" s="45">
        <f t="shared" si="26"/>
        <v>117.17030908771319</v>
      </c>
    </row>
    <row r="179" spans="1:6" ht="12.75" customHeight="1" x14ac:dyDescent="0.2">
      <c r="A179" s="63">
        <v>3231</v>
      </c>
      <c r="B179" s="65" t="s">
        <v>359</v>
      </c>
      <c r="C179" s="247" t="s">
        <v>360</v>
      </c>
      <c r="D179" s="194">
        <v>13116.33</v>
      </c>
      <c r="E179" s="194">
        <v>12291.19</v>
      </c>
      <c r="F179" s="45">
        <f t="shared" si="26"/>
        <v>93.70906343466504</v>
      </c>
    </row>
    <row r="180" spans="1:6" ht="12.75" customHeight="1" x14ac:dyDescent="0.2">
      <c r="A180" s="63">
        <v>3232</v>
      </c>
      <c r="B180" s="65" t="s">
        <v>361</v>
      </c>
      <c r="C180" s="247" t="s">
        <v>362</v>
      </c>
      <c r="D180" s="194">
        <v>19979.3</v>
      </c>
      <c r="E180" s="194">
        <v>29273.37</v>
      </c>
      <c r="F180" s="45">
        <f t="shared" si="26"/>
        <v>146.51849664402656</v>
      </c>
    </row>
    <row r="181" spans="1:6" ht="12.75" customHeight="1" x14ac:dyDescent="0.2">
      <c r="A181" s="63">
        <v>3233</v>
      </c>
      <c r="B181" s="65" t="s">
        <v>363</v>
      </c>
      <c r="C181" s="247" t="s">
        <v>364</v>
      </c>
      <c r="D181" s="194">
        <v>2552.39</v>
      </c>
      <c r="E181" s="194">
        <v>3171.32</v>
      </c>
      <c r="F181" s="45">
        <f t="shared" si="26"/>
        <v>124.24903717692047</v>
      </c>
    </row>
    <row r="182" spans="1:6" ht="12.75" customHeight="1" x14ac:dyDescent="0.2">
      <c r="A182" s="63">
        <v>3234</v>
      </c>
      <c r="B182" s="65" t="s">
        <v>365</v>
      </c>
      <c r="C182" s="247" t="s">
        <v>366</v>
      </c>
      <c r="D182" s="194">
        <v>6749.12</v>
      </c>
      <c r="E182" s="194">
        <v>6806.45</v>
      </c>
      <c r="F182" s="45">
        <f t="shared" si="26"/>
        <v>100.8494440756721</v>
      </c>
    </row>
    <row r="183" spans="1:6" ht="12.75" customHeight="1" x14ac:dyDescent="0.2">
      <c r="A183" s="63">
        <v>3235</v>
      </c>
      <c r="B183" s="64" t="s">
        <v>367</v>
      </c>
      <c r="C183" s="247" t="s">
        <v>368</v>
      </c>
      <c r="D183" s="194">
        <v>138276.29999999999</v>
      </c>
      <c r="E183" s="194">
        <v>144469.10999999999</v>
      </c>
      <c r="F183" s="45">
        <f t="shared" si="26"/>
        <v>104.47857658904671</v>
      </c>
    </row>
    <row r="184" spans="1:6" ht="12.75" customHeight="1" x14ac:dyDescent="0.2">
      <c r="A184" s="63">
        <v>3236</v>
      </c>
      <c r="B184" s="64" t="s">
        <v>369</v>
      </c>
      <c r="C184" s="247" t="s">
        <v>370</v>
      </c>
      <c r="D184" s="194">
        <v>0</v>
      </c>
      <c r="E184" s="194">
        <v>7809</v>
      </c>
      <c r="F184" s="45" t="str">
        <f t="shared" si="26"/>
        <v>-</v>
      </c>
    </row>
    <row r="185" spans="1:6" ht="12.75" customHeight="1" x14ac:dyDescent="0.2">
      <c r="A185" s="63">
        <v>3237</v>
      </c>
      <c r="B185" s="64" t="s">
        <v>371</v>
      </c>
      <c r="C185" s="247" t="s">
        <v>372</v>
      </c>
      <c r="D185" s="194">
        <v>116211.57</v>
      </c>
      <c r="E185" s="194">
        <v>148864.67000000001</v>
      </c>
      <c r="F185" s="45">
        <f t="shared" si="26"/>
        <v>128.09797681934768</v>
      </c>
    </row>
    <row r="186" spans="1:6" ht="12.75" customHeight="1" x14ac:dyDescent="0.2">
      <c r="A186" s="63">
        <v>3238</v>
      </c>
      <c r="B186" s="64" t="s">
        <v>373</v>
      </c>
      <c r="C186" s="247" t="s">
        <v>374</v>
      </c>
      <c r="D186" s="194">
        <v>2924.68</v>
      </c>
      <c r="E186" s="194">
        <v>2506.92</v>
      </c>
      <c r="F186" s="45">
        <f t="shared" si="26"/>
        <v>85.71604414841967</v>
      </c>
    </row>
    <row r="187" spans="1:6" ht="12.75" customHeight="1" x14ac:dyDescent="0.2">
      <c r="A187" s="63">
        <v>3239</v>
      </c>
      <c r="B187" s="64" t="s">
        <v>375</v>
      </c>
      <c r="C187" s="247" t="s">
        <v>376</v>
      </c>
      <c r="D187" s="194">
        <v>7915.58</v>
      </c>
      <c r="E187" s="194">
        <v>5370.62</v>
      </c>
      <c r="F187" s="45">
        <f t="shared" si="26"/>
        <v>67.848723656383996</v>
      </c>
    </row>
    <row r="188" spans="1:6" ht="12.75" customHeight="1" x14ac:dyDescent="0.2">
      <c r="A188" s="63">
        <v>324</v>
      </c>
      <c r="B188" s="64" t="s">
        <v>377</v>
      </c>
      <c r="C188" s="247" t="s">
        <v>378</v>
      </c>
      <c r="D188" s="194">
        <v>4195.75</v>
      </c>
      <c r="E188" s="194">
        <v>1242.22</v>
      </c>
      <c r="F188" s="45">
        <f t="shared" si="26"/>
        <v>29.6066257522493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20041.109999999997</v>
      </c>
      <c r="E194" s="60">
        <f t="shared" si="36"/>
        <v>15395.460000000001</v>
      </c>
      <c r="F194" s="45">
        <f t="shared" si="26"/>
        <v>76.81939772797017</v>
      </c>
    </row>
    <row r="195" spans="1:6" ht="12.75" customHeight="1" x14ac:dyDescent="0.2">
      <c r="A195" s="63">
        <v>3291</v>
      </c>
      <c r="B195" s="183" t="s">
        <v>391</v>
      </c>
      <c r="C195" s="247" t="s">
        <v>392</v>
      </c>
      <c r="D195" s="194">
        <v>1792.45</v>
      </c>
      <c r="E195" s="194">
        <v>714.82</v>
      </c>
      <c r="F195" s="45">
        <f t="shared" si="26"/>
        <v>39.879494546570335</v>
      </c>
    </row>
    <row r="196" spans="1:6" ht="12.75" customHeight="1" x14ac:dyDescent="0.2">
      <c r="A196" s="63">
        <v>3292</v>
      </c>
      <c r="B196" s="64" t="s">
        <v>393</v>
      </c>
      <c r="C196" s="247" t="s">
        <v>394</v>
      </c>
      <c r="D196" s="194">
        <v>0</v>
      </c>
      <c r="E196" s="194">
        <v>1257.6400000000001</v>
      </c>
      <c r="F196" s="45" t="str">
        <f t="shared" si="26"/>
        <v>-</v>
      </c>
    </row>
    <row r="197" spans="1:6" ht="12.75" customHeight="1" x14ac:dyDescent="0.2">
      <c r="A197" s="63">
        <v>3293</v>
      </c>
      <c r="B197" s="64" t="s">
        <v>395</v>
      </c>
      <c r="C197" s="247" t="s">
        <v>396</v>
      </c>
      <c r="D197" s="194">
        <v>6040.89</v>
      </c>
      <c r="E197" s="194">
        <v>5452.92</v>
      </c>
      <c r="F197" s="45">
        <f t="shared" si="26"/>
        <v>90.266831543034215</v>
      </c>
    </row>
    <row r="198" spans="1:6" ht="12.75" customHeight="1" x14ac:dyDescent="0.2">
      <c r="A198" s="63">
        <v>3294</v>
      </c>
      <c r="B198" s="64" t="s">
        <v>397</v>
      </c>
      <c r="C198" s="247" t="s">
        <v>398</v>
      </c>
      <c r="D198" s="194">
        <v>6175</v>
      </c>
      <c r="E198" s="194">
        <v>3245</v>
      </c>
      <c r="F198" s="45">
        <f t="shared" si="26"/>
        <v>52.550607287449388</v>
      </c>
    </row>
    <row r="199" spans="1:6" ht="12.75" customHeight="1" x14ac:dyDescent="0.2">
      <c r="A199" s="63">
        <v>3295</v>
      </c>
      <c r="B199" s="64" t="s">
        <v>399</v>
      </c>
      <c r="C199" s="247" t="s">
        <v>400</v>
      </c>
      <c r="D199" s="194">
        <v>4304.08</v>
      </c>
      <c r="E199" s="194">
        <v>4725.08</v>
      </c>
      <c r="F199" s="45">
        <f t="shared" si="26"/>
        <v>109.78141670229178</v>
      </c>
    </row>
    <row r="200" spans="1:6" ht="12.75" customHeight="1" x14ac:dyDescent="0.2">
      <c r="A200" s="63" t="s">
        <v>401</v>
      </c>
      <c r="B200" s="64" t="s">
        <v>402</v>
      </c>
      <c r="C200" s="247" t="s">
        <v>401</v>
      </c>
      <c r="D200" s="194">
        <v>559.69000000000005</v>
      </c>
      <c r="E200" s="194"/>
      <c r="F200" s="45">
        <f t="shared" si="26"/>
        <v>0</v>
      </c>
    </row>
    <row r="201" spans="1:6" ht="12.75" customHeight="1" x14ac:dyDescent="0.2">
      <c r="A201" s="63">
        <v>3299</v>
      </c>
      <c r="B201" s="64" t="s">
        <v>403</v>
      </c>
      <c r="C201" s="247" t="s">
        <v>404</v>
      </c>
      <c r="D201" s="194">
        <v>1169</v>
      </c>
      <c r="E201" s="194"/>
      <c r="F201" s="45">
        <f t="shared" si="26"/>
        <v>0</v>
      </c>
    </row>
    <row r="202" spans="1:6" ht="12.75" customHeight="1" x14ac:dyDescent="0.2">
      <c r="A202" s="63">
        <v>34</v>
      </c>
      <c r="B202" s="183" t="s">
        <v>405</v>
      </c>
      <c r="C202" s="247" t="s">
        <v>406</v>
      </c>
      <c r="D202" s="60">
        <f t="shared" ref="D202:E202" si="37">D203+D208+D216</f>
        <v>1622.15</v>
      </c>
      <c r="E202" s="60">
        <f t="shared" si="37"/>
        <v>1761.51</v>
      </c>
      <c r="F202" s="45">
        <f t="shared" si="26"/>
        <v>108.59106741053539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1622.15</v>
      </c>
      <c r="E216" s="60">
        <f t="shared" si="40"/>
        <v>1761.51</v>
      </c>
      <c r="F216" s="45">
        <f t="shared" si="26"/>
        <v>108.59106741053539</v>
      </c>
    </row>
    <row r="217" spans="1:6" ht="12.75" customHeight="1" x14ac:dyDescent="0.2">
      <c r="A217" s="63">
        <v>3431</v>
      </c>
      <c r="B217" s="182" t="s">
        <v>435</v>
      </c>
      <c r="C217" s="247" t="s">
        <v>436</v>
      </c>
      <c r="D217" s="194">
        <v>1338.22</v>
      </c>
      <c r="E217" s="194">
        <v>1757.62</v>
      </c>
      <c r="F217" s="45">
        <f t="shared" si="26"/>
        <v>131.34013839279041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283.93</v>
      </c>
      <c r="E219" s="194">
        <v>3.89</v>
      </c>
      <c r="F219" s="45">
        <f t="shared" si="26"/>
        <v>1.3700559997182404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18080</v>
      </c>
      <c r="E262" s="60">
        <f t="shared" si="55"/>
        <v>29650</v>
      </c>
      <c r="F262" s="45">
        <f t="shared" ref="F262:F268" si="56">IF(D262&lt;&gt;0,IF(E262/D262&gt;=100,"&gt;&gt;100",E262/D262*100),"-")</f>
        <v>163.99336283185841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18080</v>
      </c>
      <c r="E269" s="60">
        <f t="shared" si="58"/>
        <v>29650</v>
      </c>
      <c r="F269" s="45">
        <f t="shared" ref="F269:F272" si="59">IF(D269&lt;&gt;0,IF(E269/D269&gt;=100,"&gt;&gt;100",E269/D269*100),"-")</f>
        <v>163.99336283185841</v>
      </c>
    </row>
    <row r="270" spans="1:6" ht="12.75" customHeight="1" x14ac:dyDescent="0.2">
      <c r="A270" s="63">
        <v>3721</v>
      </c>
      <c r="B270" s="65" t="s">
        <v>532</v>
      </c>
      <c r="C270" s="247" t="s">
        <v>533</v>
      </c>
      <c r="D270" s="194">
        <v>18080</v>
      </c>
      <c r="E270" s="194">
        <v>29650</v>
      </c>
      <c r="F270" s="45">
        <f t="shared" si="59"/>
        <v>163.99336283185841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2314.06</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2314.06</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2314.06</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2845892.13</v>
      </c>
      <c r="E299" s="60">
        <f>E152-E297+E298</f>
        <v>3233591.1399999997</v>
      </c>
      <c r="F299" s="45">
        <f t="shared" si="68"/>
        <v>113.62310981196606</v>
      </c>
    </row>
    <row r="300" spans="1:6" ht="12.75" customHeight="1" x14ac:dyDescent="0.2">
      <c r="A300" s="63" t="s">
        <v>581</v>
      </c>
      <c r="B300" s="64" t="s">
        <v>592</v>
      </c>
      <c r="C300" s="247" t="s">
        <v>593</v>
      </c>
      <c r="D300" s="60">
        <f>IF(D6&gt;=D299,D6-D299,0)</f>
        <v>19329.330000000075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195928.41999999946</v>
      </c>
      <c r="F301" s="45" t="str">
        <f t="shared" si="68"/>
        <v>-</v>
      </c>
    </row>
    <row r="302" spans="1:6" ht="12.75" customHeight="1" x14ac:dyDescent="0.2">
      <c r="A302" s="63">
        <v>92211</v>
      </c>
      <c r="B302" s="64" t="s">
        <v>596</v>
      </c>
      <c r="C302" s="247" t="s">
        <v>597</v>
      </c>
      <c r="D302" s="194">
        <v>119587.63</v>
      </c>
      <c r="E302" s="194">
        <v>87362.41</v>
      </c>
      <c r="F302" s="45">
        <f t="shared" si="68"/>
        <v>73.053049048634875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215757.5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62418.83</v>
      </c>
      <c r="E360" s="60">
        <f t="shared" si="86"/>
        <v>23618.860000000004</v>
      </c>
      <c r="F360" s="45">
        <f t="shared" si="72"/>
        <v>37.839318679956037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62418.83</v>
      </c>
      <c r="E373" s="60">
        <f t="shared" si="90"/>
        <v>23618.860000000004</v>
      </c>
      <c r="F373" s="45">
        <f t="shared" si="72"/>
        <v>37.839318679956037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59442.82</v>
      </c>
      <c r="E379" s="60">
        <f t="shared" si="92"/>
        <v>23514.870000000003</v>
      </c>
      <c r="F379" s="45">
        <f t="shared" si="72"/>
        <v>39.558806261210357</v>
      </c>
    </row>
    <row r="380" spans="1:6" ht="12.75" customHeight="1" x14ac:dyDescent="0.2">
      <c r="A380" s="63">
        <v>4221</v>
      </c>
      <c r="B380" s="64" t="s">
        <v>647</v>
      </c>
      <c r="C380" s="247" t="s">
        <v>739</v>
      </c>
      <c r="D380" s="194">
        <v>8729.67</v>
      </c>
      <c r="E380" s="194">
        <v>4196.22</v>
      </c>
      <c r="F380" s="45">
        <f t="shared" si="72"/>
        <v>48.068483688386848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15344.59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35368.559999999998</v>
      </c>
      <c r="E385" s="194">
        <v>19318.650000000001</v>
      </c>
      <c r="F385" s="45">
        <f t="shared" si="72"/>
        <v>54.620968453338229</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2976.01</v>
      </c>
      <c r="E393" s="60">
        <f t="shared" si="94"/>
        <v>103.99</v>
      </c>
      <c r="F393" s="45">
        <f t="shared" si="72"/>
        <v>3.4942758928901445</v>
      </c>
    </row>
    <row r="394" spans="1:6" ht="12.75" customHeight="1" x14ac:dyDescent="0.2">
      <c r="A394" s="63">
        <v>4241</v>
      </c>
      <c r="B394" s="64" t="s">
        <v>756</v>
      </c>
      <c r="C394" s="247" t="s">
        <v>757</v>
      </c>
      <c r="D394" s="194">
        <v>2976.01</v>
      </c>
      <c r="E394" s="194">
        <v>103.99</v>
      </c>
      <c r="F394" s="45">
        <f t="shared" si="72"/>
        <v>3.4942758928901445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62418.83</v>
      </c>
      <c r="E418" s="60">
        <f t="shared" si="102"/>
        <v>23618.860000000004</v>
      </c>
      <c r="F418" s="45">
        <f t="shared" si="72"/>
        <v>37.839318679956037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50599.35</v>
      </c>
      <c r="E420" s="194">
        <v>61463.63</v>
      </c>
      <c r="F420" s="45">
        <f t="shared" si="72"/>
        <v>121.47118490652548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2865221.46</v>
      </c>
      <c r="E422" s="60">
        <f>E6+E308</f>
        <v>3037662.72</v>
      </c>
      <c r="F422" s="45">
        <f t="shared" si="72"/>
        <v>106.01842693164807</v>
      </c>
    </row>
    <row r="423" spans="1:6" ht="12.75" customHeight="1" x14ac:dyDescent="0.2">
      <c r="A423" s="63" t="s">
        <v>581</v>
      </c>
      <c r="B423" s="64" t="s">
        <v>804</v>
      </c>
      <c r="C423" s="247" t="s">
        <v>805</v>
      </c>
      <c r="D423" s="60">
        <f t="shared" ref="D423:E423" si="103">D299+D360</f>
        <v>2908310.96</v>
      </c>
      <c r="E423" s="60">
        <f t="shared" si="103"/>
        <v>3257209.9999999995</v>
      </c>
      <c r="F423" s="45">
        <f t="shared" si="72"/>
        <v>111.99662088403366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43089.5</v>
      </c>
      <c r="E425" s="60">
        <f t="shared" si="105"/>
        <v>219547.27999999933</v>
      </c>
      <c r="F425" s="45">
        <f t="shared" si="72"/>
        <v>509.51456851436967</v>
      </c>
    </row>
    <row r="426" spans="1:6" ht="12.75" customHeight="1" x14ac:dyDescent="0.2">
      <c r="A426" s="251" t="s">
        <v>810</v>
      </c>
      <c r="B426" s="183" t="s">
        <v>811</v>
      </c>
      <c r="C426" s="252" t="s">
        <v>812</v>
      </c>
      <c r="D426" s="60">
        <f t="shared" ref="D426:E426" si="106">IF(D302-D303+D419-D420&gt;=0,D302-D303+D419-D420,0)</f>
        <v>68988.28</v>
      </c>
      <c r="E426" s="60">
        <f t="shared" si="106"/>
        <v>25898.780000000006</v>
      </c>
      <c r="F426" s="45">
        <f t="shared" si="72"/>
        <v>37.540840270260404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215757.5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2865221.46</v>
      </c>
      <c r="E643" s="60">
        <f>E422+E430</f>
        <v>3037662.72</v>
      </c>
      <c r="F643" s="45">
        <f t="shared" si="109"/>
        <v>106.01842693164807</v>
      </c>
    </row>
    <row r="644" spans="1:6" ht="12.75" customHeight="1" x14ac:dyDescent="0.2">
      <c r="A644" s="63" t="s">
        <v>581</v>
      </c>
      <c r="B644" s="64" t="s">
        <v>1237</v>
      </c>
      <c r="C644" s="247" t="s">
        <v>1238</v>
      </c>
      <c r="D644" s="60">
        <f>D423+D535</f>
        <v>2908310.96</v>
      </c>
      <c r="E644" s="60">
        <f>E423+E535</f>
        <v>3257209.9999999995</v>
      </c>
      <c r="F644" s="45">
        <f t="shared" si="109"/>
        <v>111.99662088403366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43089.5</v>
      </c>
      <c r="E646" s="60">
        <f t="shared" si="164"/>
        <v>219547.27999999933</v>
      </c>
      <c r="F646" s="45">
        <f t="shared" si="109"/>
        <v>509.51456851436967</v>
      </c>
    </row>
    <row r="647" spans="1:6" ht="24" x14ac:dyDescent="0.2">
      <c r="A647" s="251" t="s">
        <v>1243</v>
      </c>
      <c r="B647" s="64" t="s">
        <v>1244</v>
      </c>
      <c r="C647" s="252" t="s">
        <v>1243</v>
      </c>
      <c r="D647" s="60">
        <f>IF(D426-D427+D641-D642&gt;=0,D426-D427+D641-D642,0)</f>
        <v>68988.28</v>
      </c>
      <c r="E647" s="60">
        <f>IF(E426-E427+E641-E642&gt;=0,E426-E427+E641-E642,0)</f>
        <v>25898.780000000006</v>
      </c>
      <c r="F647" s="45">
        <f t="shared" si="109"/>
        <v>37.540840270260404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25898.78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193648.49999999933</v>
      </c>
      <c r="F650" s="45" t="str">
        <f t="shared" si="109"/>
        <v>-</v>
      </c>
    </row>
    <row r="651" spans="1:6" ht="24" x14ac:dyDescent="0.2">
      <c r="A651" s="249" t="s">
        <v>1251</v>
      </c>
      <c r="B651" s="184" t="s">
        <v>1252</v>
      </c>
      <c r="C651" s="250" t="s">
        <v>1251</v>
      </c>
      <c r="D651" s="196">
        <v>205435.65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59346.78</v>
      </c>
      <c r="E653" s="194">
        <v>31075.52</v>
      </c>
      <c r="F653" s="45">
        <f t="shared" ref="F653:F740" si="167">IF(D653&lt;&gt;0,IF(E653/D653&gt;=100,"&gt;&gt;100",E653/D653*100),"-")</f>
        <v>52.362605014122074</v>
      </c>
    </row>
    <row r="654" spans="1:6" ht="12.75" customHeight="1" x14ac:dyDescent="0.2">
      <c r="A654" s="63" t="s">
        <v>1256</v>
      </c>
      <c r="B654" s="64" t="s">
        <v>1257</v>
      </c>
      <c r="C654" s="247" t="s">
        <v>1256</v>
      </c>
      <c r="D654" s="194">
        <v>2905380.51</v>
      </c>
      <c r="E654" s="194">
        <v>708269.73</v>
      </c>
      <c r="F654" s="45">
        <f t="shared" si="167"/>
        <v>24.377864708674597</v>
      </c>
    </row>
    <row r="655" spans="1:6" ht="12.75" customHeight="1" x14ac:dyDescent="0.2">
      <c r="A655" s="63" t="s">
        <v>1258</v>
      </c>
      <c r="B655" s="64" t="s">
        <v>1259</v>
      </c>
      <c r="C655" s="247" t="s">
        <v>1258</v>
      </c>
      <c r="D655" s="194">
        <v>2933651.77</v>
      </c>
      <c r="E655" s="194">
        <v>717033.96</v>
      </c>
      <c r="F655" s="45">
        <f t="shared" si="167"/>
        <v>24.44168620599438</v>
      </c>
    </row>
    <row r="656" spans="1:6" ht="24" x14ac:dyDescent="0.2">
      <c r="A656" s="63">
        <v>11</v>
      </c>
      <c r="B656" s="64" t="s">
        <v>1260</v>
      </c>
      <c r="C656" s="247" t="s">
        <v>1261</v>
      </c>
      <c r="D656" s="60">
        <f t="shared" ref="D656:E656" si="168">+D653+D654-D655</f>
        <v>31075.519999999553</v>
      </c>
      <c r="E656" s="60">
        <f t="shared" si="168"/>
        <v>22311.290000000037</v>
      </c>
      <c r="F656" s="45">
        <f t="shared" si="167"/>
        <v>71.796996478257995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78</v>
      </c>
      <c r="E658" s="253">
        <v>78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71</v>
      </c>
      <c r="F660" s="45">
        <f t="shared" si="167"/>
        <v>98.611111111111114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2465020.42</v>
      </c>
      <c r="E683" s="192">
        <v>2595697.2200000002</v>
      </c>
      <c r="F683" s="71">
        <f t="shared" si="167"/>
        <v>105.30124614545791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380</v>
      </c>
      <c r="F685" s="45">
        <f t="shared" si="167"/>
        <v>86.36363636363636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169058.93</v>
      </c>
      <c r="E724" s="192">
        <v>176591.25</v>
      </c>
      <c r="F724" s="71">
        <f t="shared" si="167"/>
        <v>104.45544047865441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6551.74</v>
      </c>
      <c r="F732" s="71">
        <f t="shared" si="167"/>
        <v>139.85697818383639</v>
      </c>
    </row>
    <row r="733" spans="1:6" ht="12.75" customHeight="1" x14ac:dyDescent="0.2">
      <c r="A733" s="70">
        <v>31215</v>
      </c>
      <c r="B733" s="65" t="s">
        <v>1395</v>
      </c>
      <c r="C733" s="278" t="s">
        <v>1396</v>
      </c>
      <c r="D733" s="192">
        <v>3847.03</v>
      </c>
      <c r="E733" s="192">
        <v>1765.76</v>
      </c>
      <c r="F733" s="71">
        <f t="shared" si="167"/>
        <v>45.899304138517245</v>
      </c>
    </row>
    <row r="734" spans="1:6" ht="12.75" customHeight="1" x14ac:dyDescent="0.2">
      <c r="A734" s="70">
        <v>32121</v>
      </c>
      <c r="B734" s="65" t="s">
        <v>1397</v>
      </c>
      <c r="C734" s="278" t="s">
        <v>1398</v>
      </c>
      <c r="D734" s="192">
        <v>37472.269999999997</v>
      </c>
      <c r="E734" s="192">
        <v>35441.379999999997</v>
      </c>
      <c r="F734" s="71">
        <f t="shared" si="167"/>
        <v>94.58028563521772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7809</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102570.73</v>
      </c>
      <c r="E738" s="194">
        <v>130048.87</v>
      </c>
      <c r="F738" s="45">
        <f t="shared" si="167"/>
        <v>126.7894554323636</v>
      </c>
    </row>
    <row r="739" spans="1:6" ht="12.75" customHeight="1" x14ac:dyDescent="0.2">
      <c r="A739" s="70" t="s">
        <v>1407</v>
      </c>
      <c r="B739" s="65" t="s">
        <v>1408</v>
      </c>
      <c r="C739" s="278" t="s">
        <v>1407</v>
      </c>
      <c r="D739" s="192">
        <v>13110.84</v>
      </c>
      <c r="E739" s="192">
        <v>8333.0499999999993</v>
      </c>
      <c r="F739" s="71">
        <f t="shared" si="167"/>
        <v>63.558475276946403</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1792.45</v>
      </c>
      <c r="E741" s="192">
        <v>714.82</v>
      </c>
      <c r="F741" s="71">
        <f t="shared" ref="F741:F1006" si="169">IF(D741&lt;&gt;0,IF(E741/D741&gt;=100,"&gt;&gt;100",E741/D741*100),"-")</f>
        <v>39.879494546570335</v>
      </c>
    </row>
    <row r="742" spans="1:6" ht="12.75" customHeight="1" x14ac:dyDescent="0.2">
      <c r="A742" s="70" t="s">
        <v>1413</v>
      </c>
      <c r="B742" s="65" t="s">
        <v>1414</v>
      </c>
      <c r="C742" s="278" t="s">
        <v>1413</v>
      </c>
      <c r="D742" s="192">
        <v>0</v>
      </c>
      <c r="E742" s="192">
        <v>1210.83</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4552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21100</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18080</v>
      </c>
      <c r="E850" s="194">
        <v>8550</v>
      </c>
      <c r="F850" s="45">
        <f t="shared" si="169"/>
        <v>47.289823008849559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364992.81000000023</v>
      </c>
      <c r="E6" s="180">
        <f t="shared" si="0"/>
        <v>354996.81000000006</v>
      </c>
      <c r="F6" s="181">
        <f t="shared" ref="F6:F298" si="1">IF(D6&gt;0,IF(E6/D6&gt;=100,"&gt;&gt;100",E6/D6*100),"-")</f>
        <v>97.261315914688794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123699.14000000026</v>
      </c>
      <c r="E7" s="79">
        <f t="shared" si="2"/>
        <v>111258.78000000007</v>
      </c>
      <c r="F7" s="71">
        <f t="shared" si="1"/>
        <v>89.943050533738429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165.9199999999837</v>
      </c>
      <c r="E8" s="79">
        <f>E9+E10-E11</f>
        <v>165.9199999999837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372662.16</v>
      </c>
      <c r="E10" s="192">
        <v>372662.16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372496.24</v>
      </c>
      <c r="E11" s="192">
        <v>372496.24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123533.22000000028</v>
      </c>
      <c r="E12" s="79">
        <f t="shared" si="3"/>
        <v>111092.86000000009</v>
      </c>
      <c r="F12" s="71">
        <f t="shared" si="1"/>
        <v>89.92954283876017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110798.79000000027</v>
      </c>
      <c r="E19" s="79">
        <f t="shared" si="5"/>
        <v>98274.840000000084</v>
      </c>
      <c r="F19" s="71">
        <f t="shared" si="1"/>
        <v>88.696672590016419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139559.78</v>
      </c>
      <c r="E20" s="192">
        <v>144656</v>
      </c>
      <c r="F20" s="71">
        <f t="shared" si="1"/>
        <v>103.65163946231499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11481.48</v>
      </c>
      <c r="E21" s="192">
        <v>11481.48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51342.97</v>
      </c>
      <c r="E22" s="192">
        <v>51342.97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1009517.85</v>
      </c>
      <c r="E25" s="192">
        <v>1028836.5</v>
      </c>
      <c r="F25" s="71">
        <f t="shared" si="1"/>
        <v>101.91365115535105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52037.09</v>
      </c>
      <c r="E26" s="192">
        <v>52037.09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1153140.3799999999</v>
      </c>
      <c r="E28" s="192">
        <v>1190079.2</v>
      </c>
      <c r="F28" s="71">
        <f t="shared" si="1"/>
        <v>103.20332377919156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12734.430000000004</v>
      </c>
      <c r="E35" s="79">
        <f t="shared" si="7"/>
        <v>12818.02</v>
      </c>
      <c r="F35" s="71">
        <f t="shared" si="1"/>
        <v>100.6564094348942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34507.550000000003</v>
      </c>
      <c r="E36" s="192">
        <v>34611.54</v>
      </c>
      <c r="F36" s="71">
        <f t="shared" si="1"/>
        <v>100.30135434129632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21773.119999999999</v>
      </c>
      <c r="E40" s="192">
        <v>21793.52</v>
      </c>
      <c r="F40" s="71">
        <f t="shared" si="1"/>
        <v>100.09369350832587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62354.02</v>
      </c>
      <c r="E54" s="192">
        <v>62510.26</v>
      </c>
      <c r="F54" s="71">
        <f t="shared" si="1"/>
        <v>100.25056924958488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62354.02</v>
      </c>
      <c r="E55" s="192">
        <v>62510.26</v>
      </c>
      <c r="F55" s="71">
        <f t="shared" si="1"/>
        <v>100.25056924958488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241293.66999999998</v>
      </c>
      <c r="E69" s="79">
        <f>E70+E82+E88+E119+E135+E147+E165+E171</f>
        <v>243738.03</v>
      </c>
      <c r="F69" s="71">
        <f t="shared" si="1"/>
        <v>101.01302284473522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31075.52</v>
      </c>
      <c r="E70" s="79">
        <f t="shared" si="12"/>
        <v>22311.29</v>
      </c>
      <c r="F70" s="71">
        <f t="shared" si="1"/>
        <v>71.796996478256844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30710.080000000002</v>
      </c>
      <c r="E71" s="79">
        <f t="shared" si="13"/>
        <v>22285.21</v>
      </c>
      <c r="F71" s="71">
        <f t="shared" si="1"/>
        <v>72.566434213131316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30710.080000000002</v>
      </c>
      <c r="E73" s="192">
        <v>22285.21</v>
      </c>
      <c r="F73" s="71">
        <f t="shared" si="1"/>
        <v>72.566434213131316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365.44</v>
      </c>
      <c r="E80" s="192">
        <v>26.08</v>
      </c>
      <c r="F80" s="71">
        <f t="shared" si="1"/>
        <v>7.1366024518388791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4782.5</v>
      </c>
      <c r="E82" s="79">
        <f>SUM(E83:E85)-E86+E87</f>
        <v>5669.24</v>
      </c>
      <c r="F82" s="71">
        <f t="shared" si="1"/>
        <v>118.54134866701516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4782.5</v>
      </c>
      <c r="E87" s="192">
        <v>5669.24</v>
      </c>
      <c r="F87" s="71">
        <f t="shared" si="1"/>
        <v>118.54134866701516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215757.5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215757.5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215757.5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205435.65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205435.65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364992.81</v>
      </c>
      <c r="E176" s="79">
        <f>E177+E251</f>
        <v>354996.81000000006</v>
      </c>
      <c r="F176" s="71">
        <f t="shared" si="1"/>
        <v>97.261315914688851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215394.91</v>
      </c>
      <c r="E177" s="79">
        <f>E178+E197+E203+E219+E247+E248</f>
        <v>221629.05000000002</v>
      </c>
      <c r="F177" s="71">
        <f t="shared" si="1"/>
        <v>102.89428380642794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215394.91</v>
      </c>
      <c r="E178" s="79">
        <f>SUM(E179:E181)+E185+E186+SUM(E194:E196)</f>
        <v>221629.05000000002</v>
      </c>
      <c r="F178" s="71">
        <f t="shared" si="1"/>
        <v>102.89428380642794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199691.17</v>
      </c>
      <c r="E179" s="192">
        <v>206597.98</v>
      </c>
      <c r="F179" s="71">
        <f t="shared" si="1"/>
        <v>103.45874582236161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15703.69</v>
      </c>
      <c r="E180" s="192">
        <v>14867.37</v>
      </c>
      <c r="F180" s="71">
        <f t="shared" si="1"/>
        <v>94.674372711127134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163.69999999999999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163.69999999999999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0.05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149597.9</v>
      </c>
      <c r="E251" s="79">
        <f>+E252+E255-E264+E274+E291</f>
        <v>133367.76</v>
      </c>
      <c r="F251" s="71">
        <f t="shared" si="1"/>
        <v>89.150823641240962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123699.12</v>
      </c>
      <c r="E252" s="79">
        <f>E253-E254</f>
        <v>111258.76</v>
      </c>
      <c r="F252" s="71">
        <f t="shared" si="1"/>
        <v>89.943048907704437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123699.12</v>
      </c>
      <c r="E253" s="192">
        <v>111258.76</v>
      </c>
      <c r="F253" s="71">
        <f t="shared" si="1"/>
        <v>89.943048907704437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25898.780000000006</v>
      </c>
      <c r="E255" s="79">
        <f>E256-E260</f>
        <v>-193648.5</v>
      </c>
      <c r="F255" s="71">
        <f t="shared" si="1"/>
        <v>-747.7128266273545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87362.41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87362.41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61463.63</v>
      </c>
      <c r="E260" s="79">
        <f>SUM(E261:E263)</f>
        <v>193648.5</v>
      </c>
      <c r="F260" s="71">
        <f t="shared" si="1"/>
        <v>315.06193174727883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170920.04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61463.63</v>
      </c>
      <c r="E262" s="192">
        <v>22728.46</v>
      </c>
      <c r="F262" s="71">
        <f t="shared" si="1"/>
        <v>36.978714078553452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215757.5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215757.5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215757.5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9417.4699999999993</v>
      </c>
      <c r="E297" s="79">
        <f t="shared" si="42"/>
        <v>9417.4699999999993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9417.4699999999993</v>
      </c>
      <c r="E298" s="193">
        <v>9417.4699999999993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215757.5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4782.5</v>
      </c>
      <c r="E309" s="192">
        <v>5669.24</v>
      </c>
      <c r="F309" s="71">
        <f t="shared" si="43"/>
        <v>118.54134866701516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215394.91</v>
      </c>
      <c r="E337" s="192">
        <v>221629.05</v>
      </c>
      <c r="F337" s="71">
        <f t="shared" si="43"/>
        <v>102.89428380642791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9417.4699999999993</v>
      </c>
      <c r="E392" s="288">
        <v>9417.4699999999993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9" workbookViewId="0">
      <selection activeCell="M106" sqref="M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2908310.96</v>
      </c>
      <c r="E114" s="60">
        <f t="shared" si="22"/>
        <v>3257210</v>
      </c>
      <c r="F114" s="45">
        <f t="shared" si="1"/>
        <v>111.99662088403366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2908310.96</v>
      </c>
      <c r="E118" s="60">
        <f t="shared" si="24"/>
        <v>3257210</v>
      </c>
      <c r="F118" s="45">
        <f t="shared" si="1"/>
        <v>111.99662088403366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2908310.96</v>
      </c>
      <c r="E120" s="194">
        <v>3257210</v>
      </c>
      <c r="F120" s="45">
        <f t="shared" si="1"/>
        <v>111.99662088403366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2908310.96</v>
      </c>
      <c r="E141" s="81">
        <f t="shared" si="28"/>
        <v>3257210</v>
      </c>
      <c r="F141" s="61">
        <f t="shared" si="1"/>
        <v>111.99662088403366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I29" sqref="I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215394.91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2938794.3999999994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2914921.2699999996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2507774.7799999998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404943.98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1761.51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441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23618.86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254.27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2932560.26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2908687.13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2500867.9700000002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405780.3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1597.81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441.05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23618.86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254.27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221629.04999999981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221629.05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221629.05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21447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2026-02-10T13:59:43Z</cp:lastPrinted>
  <dcterms:created xsi:type="dcterms:W3CDTF">2022-04-01T05:14:30Z</dcterms:created>
  <dcterms:modified xsi:type="dcterms:W3CDTF">2026-02-10T14:05:38Z</dcterms:modified>
</cp:coreProperties>
</file>